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checkCompatibility="1"/>
  <xr:revisionPtr revIDLastSave="0" documentId="13_ncr:1_{024175AB-8F51-4307-826D-452059AD05A7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Trip Summary" sheetId="8" r:id="rId1"/>
    <sheet name="Call Summary" sheetId="2" r:id="rId2"/>
  </sheets>
  <definedNames>
    <definedName name="_xlnm.Print_Area" localSheetId="1">'Call Summary'!$A$1:$N$4</definedName>
    <definedName name="_xlnm.Print_Area" localSheetId="0">'Trip Summary'!$A:$N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8" l="1"/>
  <c r="M10" i="8"/>
  <c r="M5" i="8"/>
  <c r="L51" i="8" l="1"/>
  <c r="L39" i="8"/>
  <c r="L25" i="8"/>
  <c r="L23" i="8"/>
  <c r="L13" i="8"/>
  <c r="L10" i="8"/>
  <c r="L5" i="8"/>
  <c r="K39" i="8" l="1"/>
  <c r="K25" i="8"/>
  <c r="K23" i="8"/>
  <c r="K13" i="8"/>
  <c r="K10" i="8"/>
  <c r="K5" i="8"/>
  <c r="J77" i="8" l="1"/>
  <c r="J51" i="8"/>
  <c r="J39" i="8"/>
  <c r="J25" i="8"/>
  <c r="J23" i="8"/>
  <c r="J13" i="8"/>
  <c r="J10" i="8"/>
  <c r="J5" i="8"/>
  <c r="I51" i="8" l="1"/>
  <c r="I39" i="8"/>
  <c r="I25" i="8"/>
  <c r="I23" i="8"/>
  <c r="I13" i="8"/>
  <c r="I10" i="8"/>
  <c r="I5" i="8"/>
  <c r="H39" i="8" l="1"/>
  <c r="H25" i="8"/>
  <c r="H23" i="8"/>
  <c r="H13" i="8"/>
  <c r="H10" i="8"/>
  <c r="H5" i="8"/>
  <c r="G13" i="8" l="1"/>
  <c r="G10" i="8"/>
  <c r="G5" i="8"/>
  <c r="F77" i="8" l="1"/>
  <c r="F51" i="8"/>
  <c r="F39" i="8"/>
  <c r="F25" i="8"/>
  <c r="F23" i="8"/>
  <c r="F18" i="8"/>
  <c r="F24" i="8" s="1"/>
  <c r="F13" i="8"/>
  <c r="F10" i="8"/>
  <c r="F5" i="8"/>
  <c r="E39" i="8" l="1"/>
  <c r="E25" i="8"/>
  <c r="E23" i="8"/>
  <c r="E13" i="8"/>
  <c r="E10" i="8"/>
  <c r="E5" i="8"/>
  <c r="D39" i="8" l="1"/>
  <c r="D25" i="8"/>
  <c r="D23" i="8"/>
  <c r="D13" i="8"/>
  <c r="D10" i="8"/>
  <c r="D5" i="8"/>
  <c r="C39" i="8" l="1"/>
  <c r="C23" i="8"/>
  <c r="C18" i="8"/>
  <c r="C24" i="8" s="1"/>
  <c r="C13" i="8"/>
  <c r="C10" i="8"/>
  <c r="C5" i="8"/>
  <c r="B23" i="8" l="1"/>
  <c r="M77" i="8" l="1"/>
  <c r="L77" i="8"/>
  <c r="K77" i="8"/>
  <c r="I77" i="8"/>
  <c r="M39" i="8" l="1"/>
  <c r="G39" i="8"/>
  <c r="M25" i="8" l="1"/>
  <c r="M23" i="8"/>
  <c r="M18" i="8"/>
  <c r="M24" i="8" s="1"/>
  <c r="L18" i="8"/>
  <c r="L24" i="8" s="1"/>
  <c r="K18" i="8"/>
  <c r="K24" i="8" s="1"/>
  <c r="J18" i="8"/>
  <c r="J24" i="8" s="1"/>
  <c r="H77" i="8" l="1"/>
  <c r="H51" i="8"/>
  <c r="G25" i="8" l="1"/>
  <c r="C25" i="8"/>
  <c r="B25" i="8" l="1"/>
  <c r="N76" i="8" l="1"/>
  <c r="N74" i="8"/>
  <c r="N73" i="8"/>
  <c r="N72" i="8"/>
  <c r="N71" i="8"/>
  <c r="N70" i="8"/>
  <c r="N69" i="8"/>
  <c r="N68" i="8"/>
  <c r="N50" i="8"/>
  <c r="N49" i="8"/>
  <c r="N48" i="8"/>
  <c r="N47" i="8"/>
  <c r="N46" i="8"/>
  <c r="N42" i="8"/>
  <c r="N43" i="8"/>
  <c r="N44" i="8"/>
  <c r="N41" i="8"/>
  <c r="N40" i="8"/>
  <c r="N38" i="8"/>
  <c r="N22" i="8"/>
  <c r="N21" i="8"/>
  <c r="N17" i="8"/>
  <c r="N16" i="8"/>
  <c r="N15" i="8"/>
  <c r="N12" i="8"/>
  <c r="N11" i="8"/>
  <c r="N6" i="8"/>
  <c r="N8" i="8"/>
  <c r="N9" i="8"/>
  <c r="N3" i="8"/>
  <c r="N4" i="2"/>
  <c r="N3" i="2"/>
  <c r="N25" i="8" l="1"/>
  <c r="N23" i="8"/>
  <c r="N39" i="8"/>
  <c r="B77" i="8" l="1"/>
  <c r="B39" i="8"/>
  <c r="G23" i="8" l="1"/>
  <c r="N13" i="8" l="1"/>
  <c r="B13" i="8"/>
  <c r="N10" i="8"/>
  <c r="B10" i="8"/>
  <c r="N18" i="8" l="1"/>
  <c r="N24" i="8" s="1"/>
  <c r="K51" i="8" l="1"/>
  <c r="M51" i="8" l="1"/>
  <c r="G51" i="8"/>
  <c r="E51" i="8"/>
  <c r="D51" i="8"/>
  <c r="D77" i="8" s="1"/>
  <c r="C51" i="8"/>
  <c r="B51" i="8"/>
  <c r="I18" i="8"/>
  <c r="I24" i="8" s="1"/>
  <c r="H18" i="8"/>
  <c r="H24" i="8" s="1"/>
  <c r="G18" i="8"/>
  <c r="G24" i="8" s="1"/>
  <c r="E18" i="8"/>
  <c r="E24" i="8" s="1"/>
  <c r="D18" i="8"/>
  <c r="D24" i="8" s="1"/>
  <c r="B18" i="8"/>
  <c r="B24" i="8" s="1"/>
  <c r="N75" i="8" l="1"/>
  <c r="N77" i="8" s="1"/>
  <c r="C77" i="8"/>
  <c r="N51" i="8"/>
  <c r="E77" i="8" l="1"/>
  <c r="G77" i="8" l="1"/>
  <c r="N4" i="8"/>
  <c r="B5" i="8"/>
  <c r="N5" i="8" s="1"/>
</calcChain>
</file>

<file path=xl/sharedStrings.xml><?xml version="1.0" encoding="utf-8"?>
<sst xmlns="http://schemas.openxmlformats.org/spreadsheetml/2006/main" count="77" uniqueCount="64">
  <si>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</si>
  <si>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</si>
  <si>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</si>
  <si>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</si>
  <si>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</si>
  <si>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</si>
  <si>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</si>
  <si>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</si>
  <si>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</si>
  <si>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</si>
  <si>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</si>
  <si>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</si>
  <si>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Trip Summary</t>
  </si>
  <si>
    <t>Members</t>
  </si>
  <si>
    <t>Total Number of Trips Requested</t>
  </si>
  <si>
    <t>Total Number of Trips Cancelled</t>
  </si>
  <si>
    <t>Total Number of Trips Completed</t>
  </si>
  <si>
    <t>Percent of Members Utilizing</t>
  </si>
  <si>
    <t>Trips per User</t>
  </si>
  <si>
    <t>Utilization Rate</t>
  </si>
  <si>
    <t>Completed Trips</t>
  </si>
  <si>
    <t>Date of Trip Count</t>
  </si>
  <si>
    <t>YTD</t>
  </si>
  <si>
    <t>Unique Utilizers</t>
  </si>
  <si>
    <t>Member No Shows</t>
  </si>
  <si>
    <t>Provider No Shows</t>
  </si>
  <si>
    <t>Membership Summary</t>
  </si>
  <si>
    <t>Provider Performance</t>
  </si>
  <si>
    <t>Utilization by Vehicle Type</t>
  </si>
  <si>
    <t>Ambulatory</t>
  </si>
  <si>
    <t>Wheelchair</t>
  </si>
  <si>
    <t>Bus</t>
  </si>
  <si>
    <t>Stretcher</t>
  </si>
  <si>
    <t>Mileage Reimbursement</t>
  </si>
  <si>
    <t>Total Trips by Vehicle Type</t>
  </si>
  <si>
    <t>Less than 1 mile</t>
  </si>
  <si>
    <t>1 - 3 miles</t>
  </si>
  <si>
    <t>3 - 6 miles</t>
  </si>
  <si>
    <t>6 - 10 miles</t>
  </si>
  <si>
    <t>10 - 20 miles</t>
  </si>
  <si>
    <t>Total Trips by Distance</t>
  </si>
  <si>
    <t>20 - 30 miles</t>
  </si>
  <si>
    <t>30 - 50 miles</t>
  </si>
  <si>
    <t>% of Provider No Shows</t>
  </si>
  <si>
    <t>50 - 100 miles</t>
  </si>
  <si>
    <t>100+ miles</t>
  </si>
  <si>
    <t>After-Hours Calls Answered</t>
  </si>
  <si>
    <t>Habitual Member No Shows</t>
  </si>
  <si>
    <t># of Member Complaints</t>
  </si>
  <si>
    <t>% of Member Complaints</t>
  </si>
  <si>
    <t>Utilization by Trip Distance</t>
  </si>
  <si>
    <t xml:space="preserve">Telephone Statistics </t>
  </si>
  <si>
    <t>Total Number of Trips Open</t>
  </si>
  <si>
    <t># of Members Late to Appointment</t>
  </si>
  <si>
    <t>% of Members Late to Appointment</t>
  </si>
  <si>
    <t>Trips On Time</t>
  </si>
  <si>
    <t>Trips Within 15 minutes</t>
  </si>
  <si>
    <t>Trips 15-30 minutes</t>
  </si>
  <si>
    <t>Trips 30+ minutes</t>
  </si>
  <si>
    <t># of NF and ICF Members</t>
  </si>
  <si>
    <t xml:space="preserve"># of NF and ICFTrips </t>
  </si>
  <si>
    <t># of Trips with Escorts</t>
  </si>
  <si>
    <t># Trips Late</t>
  </si>
  <si>
    <t>Total Calls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</si>
</sst>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#,##0.0_);[Red]\(#,##0.0\)"/>
  </numFmts>
  <fonts count="13" x14ac:knownFonts="1">
    <font>
      <sz val="10"/>
      <color theme="1"/>
      <name val="Franklin Gothic Book"/>
      <family val="2"/>
    </font>
    <font>
      <sz val="10"/>
      <color theme="1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2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8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3" fontId="5" fillId="3" borderId="10" xfId="1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right"/>
    </xf>
    <xf numFmtId="165" fontId="5" fillId="3" borderId="10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10" fillId="4" borderId="12" xfId="0" applyFont="1" applyFill="1" applyBorder="1"/>
    <xf numFmtId="0" fontId="4" fillId="4" borderId="13" xfId="0" applyNumberFormat="1" applyFont="1" applyFill="1" applyBorder="1" applyAlignment="1">
      <alignment horizontal="right"/>
    </xf>
    <xf numFmtId="6" fontId="4" fillId="4" borderId="13" xfId="0" applyNumberFormat="1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8" fillId="4" borderId="13" xfId="0" applyFont="1" applyFill="1" applyBorder="1"/>
    <xf numFmtId="0" fontId="8" fillId="4" borderId="14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8" fillId="4" borderId="13" xfId="0" applyFont="1" applyFill="1" applyBorder="1" applyAlignment="1">
      <alignment horizontal="right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6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0" fillId="3" borderId="19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3" xfId="0" applyFill="1" applyBorder="1"/>
    <xf numFmtId="0" fontId="8" fillId="6" borderId="24" xfId="0" applyFont="1" applyFill="1" applyBorder="1"/>
    <xf numFmtId="0" fontId="8" fillId="3" borderId="19" xfId="0" applyFont="1" applyFill="1" applyBorder="1"/>
    <xf numFmtId="0" fontId="8" fillId="0" borderId="16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6" xfId="0" applyFont="1" applyBorder="1"/>
    <xf numFmtId="0" fontId="10" fillId="6" borderId="25" xfId="8" applyFont="1" applyFill="1" applyBorder="1" applyAlignment="1">
      <alignment horizontal="left" indent="1"/>
    </xf>
    <xf numFmtId="0" fontId="5" fillId="2" borderId="26" xfId="0" applyFont="1" applyFill="1" applyBorder="1"/>
    <xf numFmtId="0" fontId="10" fillId="5" borderId="23" xfId="0" applyFont="1" applyFill="1" applyBorder="1" applyAlignment="1">
      <alignment horizontal="left"/>
    </xf>
    <xf numFmtId="0" fontId="10" fillId="5" borderId="23" xfId="0" applyFont="1" applyFill="1" applyBorder="1"/>
    <xf numFmtId="0" fontId="2" fillId="6" borderId="23" xfId="0" applyFont="1" applyFill="1" applyBorder="1" applyAlignment="1">
      <alignment horizontal="center"/>
    </xf>
    <xf numFmtId="0" fontId="9" fillId="0" borderId="0" xfId="0" applyFont="1"/>
    <xf numFmtId="3" fontId="8" fillId="3" borderId="3" xfId="0" applyNumberFormat="1" applyFont="1" applyFill="1" applyBorder="1"/>
    <xf numFmtId="164" fontId="8" fillId="3" borderId="3" xfId="0" applyNumberFormat="1" applyFont="1" applyFill="1" applyBorder="1"/>
    <xf numFmtId="164" fontId="8" fillId="3" borderId="10" xfId="0" applyNumberFormat="1" applyFont="1" applyFill="1" applyBorder="1"/>
    <xf numFmtId="164" fontId="5" fillId="3" borderId="3" xfId="0" applyNumberFormat="1" applyFont="1" applyFill="1" applyBorder="1" applyAlignment="1">
      <alignment horizontal="right"/>
    </xf>
    <xf numFmtId="41" fontId="8" fillId="3" borderId="10" xfId="0" applyNumberFormat="1" applyFont="1" applyFill="1" applyBorder="1"/>
    <xf numFmtId="14" fontId="11" fillId="6" borderId="27" xfId="9" quotePrefix="1" applyNumberFormat="1" applyFont="1" applyFill="1" applyBorder="1" applyAlignment="1">
      <alignment horizontal="right"/>
    </xf>
    <xf numFmtId="41" fontId="8" fillId="3" borderId="9" xfId="0" applyNumberFormat="1" applyFont="1" applyFill="1" applyBorder="1"/>
    <xf numFmtId="41" fontId="8" fillId="3" borderId="3" xfId="0" applyNumberFormat="1" applyFont="1" applyFill="1" applyBorder="1"/>
    <xf numFmtId="41" fontId="8" fillId="3" borderId="2" xfId="0" applyNumberFormat="1" applyFont="1" applyFill="1" applyBorder="1"/>
    <xf numFmtId="41" fontId="10" fillId="5" borderId="21" xfId="0" applyNumberFormat="1" applyFont="1" applyFill="1" applyBorder="1"/>
    <xf numFmtId="41" fontId="10" fillId="5" borderId="14" xfId="0" applyNumberFormat="1" applyFont="1" applyFill="1" applyBorder="1"/>
    <xf numFmtId="41" fontId="5" fillId="3" borderId="9" xfId="0" applyNumberFormat="1" applyFont="1" applyFill="1" applyBorder="1" applyAlignment="1">
      <alignment horizontal="right"/>
    </xf>
    <xf numFmtId="0" fontId="5" fillId="3" borderId="16" xfId="0" applyFont="1" applyFill="1" applyBorder="1"/>
    <xf numFmtId="0" fontId="1" fillId="3" borderId="16" xfId="0" applyFont="1" applyFill="1" applyBorder="1"/>
    <xf numFmtId="0" fontId="1" fillId="0" borderId="16" xfId="0" applyFont="1" applyFill="1" applyBorder="1"/>
    <xf numFmtId="1" fontId="8" fillId="3" borderId="3" xfId="0" applyNumberFormat="1" applyFont="1" applyFill="1" applyBorder="1"/>
    <xf numFmtId="41" fontId="8" fillId="3" borderId="8" xfId="0" applyNumberFormat="1" applyFont="1" applyFill="1" applyBorder="1"/>
    <xf numFmtId="3" fontId="5" fillId="3" borderId="10" xfId="0" applyNumberFormat="1" applyFont="1" applyFill="1" applyBorder="1" applyAlignment="1">
      <alignment horizontal="right"/>
    </xf>
    <xf numFmtId="41" fontId="8" fillId="0" borderId="0" xfId="0" applyNumberFormat="1" applyFont="1"/>
    <xf numFmtId="41" fontId="5" fillId="3" borderId="10" xfId="0" applyNumberFormat="1" applyFont="1" applyFill="1" applyBorder="1" applyAlignment="1">
      <alignment horizontal="right"/>
    </xf>
    <xf numFmtId="41" fontId="8" fillId="3" borderId="6" xfId="0" applyNumberFormat="1" applyFont="1" applyFill="1" applyBorder="1"/>
    <xf numFmtId="0" fontId="1" fillId="0" borderId="0" xfId="0" applyFont="1"/>
    <xf numFmtId="41" fontId="8" fillId="3" borderId="29" xfId="0" applyNumberFormat="1" applyFont="1" applyFill="1" applyBorder="1"/>
    <xf numFmtId="164" fontId="5" fillId="3" borderId="29" xfId="0" applyNumberFormat="1" applyFont="1" applyFill="1" applyBorder="1" applyAlignment="1">
      <alignment horizontal="right"/>
    </xf>
    <xf numFmtId="165" fontId="5" fillId="3" borderId="29" xfId="0" applyNumberFormat="1" applyFont="1" applyFill="1" applyBorder="1" applyAlignment="1">
      <alignment horizontal="right"/>
    </xf>
    <xf numFmtId="164" fontId="5" fillId="3" borderId="30" xfId="0" applyNumberFormat="1" applyFont="1" applyFill="1" applyBorder="1" applyAlignment="1">
      <alignment horizontal="right"/>
    </xf>
    <xf numFmtId="37" fontId="5" fillId="3" borderId="9" xfId="1" applyNumberFormat="1" applyFont="1" applyFill="1" applyBorder="1" applyAlignment="1">
      <alignment horizontal="right"/>
    </xf>
    <xf numFmtId="37" fontId="5" fillId="3" borderId="10" xfId="1" applyNumberFormat="1" applyFont="1" applyFill="1" applyBorder="1" applyAlignment="1">
      <alignment horizontal="right"/>
    </xf>
    <xf numFmtId="37" fontId="1" fillId="3" borderId="10" xfId="0" applyNumberFormat="1" applyFont="1" applyFill="1" applyBorder="1"/>
    <xf numFmtId="37" fontId="9" fillId="3" borderId="10" xfId="4" applyNumberFormat="1" applyFont="1" applyFill="1" applyBorder="1"/>
    <xf numFmtId="37" fontId="8" fillId="3" borderId="9" xfId="0" applyNumberFormat="1" applyFont="1" applyFill="1" applyBorder="1"/>
    <xf numFmtId="37" fontId="8" fillId="3" borderId="10" xfId="0" applyNumberFormat="1" applyFont="1" applyFill="1" applyBorder="1"/>
    <xf numFmtId="37" fontId="8" fillId="3" borderId="8" xfId="0" applyNumberFormat="1" applyFont="1" applyFill="1" applyBorder="1"/>
    <xf numFmtId="37" fontId="10" fillId="5" borderId="21" xfId="0" applyNumberFormat="1" applyFont="1" applyFill="1" applyBorder="1"/>
    <xf numFmtId="37" fontId="10" fillId="5" borderId="22" xfId="0" applyNumberFormat="1" applyFont="1" applyFill="1" applyBorder="1"/>
    <xf numFmtId="164" fontId="1" fillId="3" borderId="10" xfId="0" applyNumberFormat="1" applyFont="1" applyFill="1" applyBorder="1"/>
    <xf numFmtId="164" fontId="1" fillId="3" borderId="8" xfId="0" applyNumberFormat="1" applyFont="1" applyFill="1" applyBorder="1"/>
    <xf numFmtId="164" fontId="8" fillId="3" borderId="29" xfId="0" applyNumberFormat="1" applyFont="1" applyFill="1" applyBorder="1"/>
    <xf numFmtId="37" fontId="8" fillId="3" borderId="2" xfId="0" applyNumberFormat="1" applyFont="1" applyFill="1" applyBorder="1"/>
    <xf numFmtId="37" fontId="8" fillId="3" borderId="3" xfId="0" applyNumberFormat="1" applyFont="1" applyFill="1" applyBorder="1"/>
    <xf numFmtId="37" fontId="5" fillId="3" borderId="29" xfId="1" applyNumberFormat="1" applyFont="1" applyFill="1" applyBorder="1" applyAlignment="1">
      <alignment horizontal="right"/>
    </xf>
    <xf numFmtId="37" fontId="9" fillId="3" borderId="3" xfId="0" applyNumberFormat="1" applyFont="1" applyFill="1" applyBorder="1"/>
    <xf numFmtId="37" fontId="5" fillId="3" borderId="10" xfId="0" applyNumberFormat="1" applyFont="1" applyFill="1" applyBorder="1" applyAlignment="1">
      <alignment horizontal="right"/>
    </xf>
    <xf numFmtId="41" fontId="10" fillId="5" borderId="21" xfId="0" applyNumberFormat="1" applyFont="1" applyFill="1" applyBorder="1" applyAlignment="1">
      <alignment horizontal="right"/>
    </xf>
    <xf numFmtId="41" fontId="10" fillId="5" borderId="18" xfId="0" applyNumberFormat="1" applyFont="1" applyFill="1" applyBorder="1" applyAlignment="1">
      <alignment horizontal="right"/>
    </xf>
    <xf numFmtId="37" fontId="1" fillId="3" borderId="9" xfId="0" applyNumberFormat="1" applyFont="1" applyFill="1" applyBorder="1"/>
    <xf numFmtId="0" fontId="1" fillId="4" borderId="13" xfId="0" applyFont="1" applyFill="1" applyBorder="1"/>
    <xf numFmtId="41" fontId="1" fillId="3" borderId="10" xfId="0" applyNumberFormat="1" applyFont="1" applyFill="1" applyBorder="1"/>
    <xf numFmtId="41" fontId="1" fillId="3" borderId="9" xfId="0" applyNumberFormat="1" applyFont="1" applyFill="1" applyBorder="1"/>
    <xf numFmtId="37" fontId="1" fillId="3" borderId="8" xfId="0" applyNumberFormat="1" applyFont="1" applyFill="1" applyBorder="1"/>
    <xf numFmtId="3" fontId="8" fillId="3" borderId="10" xfId="0" applyNumberFormat="1" applyFont="1" applyFill="1" applyBorder="1"/>
    <xf numFmtId="37" fontId="5" fillId="3" borderId="19" xfId="1" applyNumberFormat="1" applyFont="1" applyFill="1" applyBorder="1" applyAlignment="1">
      <alignment horizontal="right"/>
    </xf>
    <xf numFmtId="37" fontId="5" fillId="3" borderId="6" xfId="1" applyNumberFormat="1" applyFont="1" applyFill="1" applyBorder="1" applyAlignment="1">
      <alignment horizontal="right"/>
    </xf>
    <xf numFmtId="37" fontId="1" fillId="3" borderId="0" xfId="0" applyNumberFormat="1" applyFont="1" applyFill="1" applyBorder="1"/>
    <xf numFmtId="37" fontId="9" fillId="3" borderId="6" xfId="4" applyNumberFormat="1" applyFont="1" applyFill="1" applyBorder="1"/>
    <xf numFmtId="37" fontId="8" fillId="3" borderId="6" xfId="0" applyNumberFormat="1" applyFont="1" applyFill="1" applyBorder="1"/>
    <xf numFmtId="37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7" fontId="5" fillId="3" borderId="28" xfId="1" applyNumberFormat="1" applyFont="1" applyFill="1" applyBorder="1" applyAlignment="1">
      <alignment horizontal="right"/>
    </xf>
    <xf numFmtId="37" fontId="5" fillId="3" borderId="8" xfId="1" applyNumberFormat="1" applyFont="1" applyFill="1" applyBorder="1" applyAlignment="1">
      <alignment horizontal="right"/>
    </xf>
    <xf numFmtId="37" fontId="9" fillId="3" borderId="8" xfId="4" applyNumberFormat="1" applyFont="1" applyFill="1" applyBorder="1"/>
    <xf numFmtId="37" fontId="5" fillId="3" borderId="8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3" fontId="8" fillId="3" borderId="8" xfId="0" applyNumberFormat="1" applyFont="1" applyFill="1" applyBorder="1"/>
    <xf numFmtId="164" fontId="1" fillId="3" borderId="6" xfId="0" applyNumberFormat="1" applyFont="1" applyFill="1" applyBorder="1"/>
    <xf numFmtId="164" fontId="8" fillId="3" borderId="6" xfId="0" applyNumberFormat="1" applyFont="1" applyFill="1" applyBorder="1"/>
    <xf numFmtId="164" fontId="8" fillId="3" borderId="8" xfId="0" applyNumberFormat="1" applyFont="1" applyFill="1" applyBorder="1"/>
  </cellXfs>
  <cellStyles count="14">
    <cellStyle name="Comma" xfId="1" builtinId="3"/>
    <cellStyle name="Comma 2" xfId="2" xr:uid="{00000000-0005-0000-0000-000001000000}"/>
    <cellStyle name="Comma 2 3" xfId="3" xr:uid="{00000000-0005-0000-0000-000002000000}"/>
    <cellStyle name="Comma 7" xfId="4" xr:uid="{00000000-0005-0000-0000-000003000000}"/>
    <cellStyle name="Normal" xfId="0" builtinId="0"/>
    <cellStyle name="Normal 10" xfId="5" xr:uid="{00000000-0005-0000-0000-000006000000}"/>
    <cellStyle name="Normal 25" xfId="6" xr:uid="{00000000-0005-0000-0000-000007000000}"/>
    <cellStyle name="Normal 4 2" xfId="7" xr:uid="{00000000-0005-0000-0000-000008000000}"/>
    <cellStyle name="Normal 49" xfId="8" xr:uid="{00000000-0005-0000-0000-000009000000}"/>
    <cellStyle name="Normal 55" xfId="9" xr:uid="{00000000-0005-0000-0000-00000A000000}"/>
    <cellStyle name="Normal 6" xfId="12" xr:uid="{00000000-0005-0000-0000-00000B000000}"/>
    <cellStyle name="Normal 6 2" xfId="10" xr:uid="{00000000-0005-0000-0000-00000C000000}"/>
    <cellStyle name="Normal 6 3 2" xfId="11" xr:uid="{00000000-0005-0000-0000-00000D000000}"/>
    <cellStyle name="Percent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1968503937008"/>
          <c:y val="0.24472076828546718"/>
          <c:w val="0.83924759405074367"/>
          <c:h val="0.53868948462367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'Trip Summary'!$A$18</c:f>
              <c:strCache>
                <c:ptCount val="1"/>
                <c:pt idx="0">
                  <c:v>Completed Trips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Summary'!$B$18:$M$18</c:f>
              <c:numCache>
                <c:formatCode>_(* #,##0_);_(* \(#,##0\);_(* "-"_);_(@_)</c:formatCode>
                <c:ptCount val="12"/>
                <c:pt idx="0">
                  <c:v>898</c:v>
                </c:pt>
                <c:pt idx="1">
                  <c:v>844</c:v>
                </c:pt>
                <c:pt idx="2">
                  <c:v>641</c:v>
                </c:pt>
                <c:pt idx="3">
                  <c:v>262</c:v>
                </c:pt>
                <c:pt idx="4">
                  <c:v>353</c:v>
                </c:pt>
                <c:pt idx="5">
                  <c:v>502</c:v>
                </c:pt>
                <c:pt idx="6">
                  <c:v>741</c:v>
                </c:pt>
                <c:pt idx="7">
                  <c:v>646</c:v>
                </c:pt>
                <c:pt idx="8">
                  <c:v>736</c:v>
                </c:pt>
                <c:pt idx="9">
                  <c:v>678</c:v>
                </c:pt>
                <c:pt idx="10">
                  <c:v>447</c:v>
                </c:pt>
                <c:pt idx="1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E-45AC-840B-8D4D72A8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210222584"/>
        <c:axId val="207798792"/>
      </c:barChart>
      <c:catAx>
        <c:axId val="21022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98792"/>
        <c:crosses val="autoZero"/>
        <c:auto val="1"/>
        <c:lblAlgn val="ctr"/>
        <c:lblOffset val="100"/>
        <c:noMultiLvlLbl val="0"/>
      </c:catAx>
      <c:valAx>
        <c:axId val="207798792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2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Summary'!$A$25</c:f>
              <c:strCache>
                <c:ptCount val="1"/>
                <c:pt idx="0">
                  <c:v>Utilization Rate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Summary'!$B$25:$M$25</c:f>
              <c:numCache>
                <c:formatCode>0.0%</c:formatCode>
                <c:ptCount val="12"/>
                <c:pt idx="0">
                  <c:v>8.3917390898046909E-2</c:v>
                </c:pt>
                <c:pt idx="1">
                  <c:v>7.8679966439824736E-2</c:v>
                </c:pt>
                <c:pt idx="2">
                  <c:v>6.0125691773754805E-2</c:v>
                </c:pt>
                <c:pt idx="3">
                  <c:v>2.5922627881666171E-2</c:v>
                </c:pt>
                <c:pt idx="4">
                  <c:v>3.5190908184627653E-2</c:v>
                </c:pt>
                <c:pt idx="5">
                  <c:v>4.9722662440570525E-2</c:v>
                </c:pt>
                <c:pt idx="6">
                  <c:v>7.171893147502903E-2</c:v>
                </c:pt>
                <c:pt idx="7">
                  <c:v>6.242148999903372E-2</c:v>
                </c:pt>
                <c:pt idx="8">
                  <c:v>6.9611273999810833E-2</c:v>
                </c:pt>
                <c:pt idx="9">
                  <c:v>6.3222678105184629E-2</c:v>
                </c:pt>
                <c:pt idx="10">
                  <c:v>4.1232358638501984E-2</c:v>
                </c:pt>
                <c:pt idx="11">
                  <c:v>2.3712255772646535E-2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1-4F1A-A483-D80DB956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210189824"/>
        <c:axId val="209443936"/>
      </c:barChart>
      <c:catAx>
        <c:axId val="2101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43936"/>
        <c:crosses val="autoZero"/>
        <c:auto val="1"/>
        <c:lblAlgn val="ctr"/>
        <c:lblOffset val="100"/>
        <c:noMultiLvlLbl val="0"/>
      </c:catAx>
      <c:valAx>
        <c:axId val="2094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Utilization by Vehicle Type</a:t>
            </a:r>
          </a:p>
        </c:rich>
      </c:tx>
      <c:layout>
        <c:manualLayout>
          <c:xMode val="edge"/>
          <c:yMode val="edge"/>
          <c:x val="0.42938607783552774"/>
          <c:y val="3.241251173996487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'Trip Summary'!$A$46</c:f>
              <c:strCache>
                <c:ptCount val="1"/>
                <c:pt idx="0">
                  <c:v>Ambulatory</c:v>
                </c:pt>
              </c:strCache>
            </c:strRef>
          </c:tx>
          <c:spPr>
            <a:solidFill>
              <a:srgbClr val="3494BA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Summary'!$B$46:$M$46</c:f>
              <c:numCache>
                <c:formatCode>_(* #,##0_);_(* \(#,##0\);_(* "-"_);_(@_)</c:formatCode>
                <c:ptCount val="12"/>
                <c:pt idx="0">
                  <c:v>225</c:v>
                </c:pt>
                <c:pt idx="1">
                  <c:v>265</c:v>
                </c:pt>
                <c:pt idx="2">
                  <c:v>219</c:v>
                </c:pt>
                <c:pt idx="3">
                  <c:v>62</c:v>
                </c:pt>
                <c:pt idx="4">
                  <c:v>93</c:v>
                </c:pt>
                <c:pt idx="5">
                  <c:v>94</c:v>
                </c:pt>
                <c:pt idx="6">
                  <c:v>181</c:v>
                </c:pt>
                <c:pt idx="7">
                  <c:v>137</c:v>
                </c:pt>
                <c:pt idx="8">
                  <c:v>123</c:v>
                </c:pt>
                <c:pt idx="9">
                  <c:v>128</c:v>
                </c:pt>
                <c:pt idx="10">
                  <c:v>108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C-4686-B946-BEB545304741}"/>
            </c:ext>
          </c:extLst>
        </c:ser>
        <c:ser>
          <c:idx val="1"/>
          <c:order val="1"/>
          <c:tx>
            <c:strRef>
              <c:f>'Trip Summary'!$A$47</c:f>
              <c:strCache>
                <c:ptCount val="1"/>
                <c:pt idx="0">
                  <c:v>Wheelchair</c:v>
                </c:pt>
              </c:strCache>
            </c:strRef>
          </c:tx>
          <c:spPr>
            <a:solidFill>
              <a:srgbClr val="58B6C0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Summary'!$B$47:$M$47</c:f>
              <c:numCache>
                <c:formatCode>_(* #,##0_);_(* \(#,##0\);_(* "-"_);_(@_)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6">
                  <c:v>20</c:v>
                </c:pt>
                <c:pt idx="7">
                  <c:v>17</c:v>
                </c:pt>
                <c:pt idx="8">
                  <c:v>21</c:v>
                </c:pt>
                <c:pt idx="9">
                  <c:v>30</c:v>
                </c:pt>
                <c:pt idx="10">
                  <c:v>24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C-4686-B946-BEB545304741}"/>
            </c:ext>
          </c:extLst>
        </c:ser>
        <c:ser>
          <c:idx val="3"/>
          <c:order val="2"/>
          <c:tx>
            <c:strRef>
              <c:f>'Trip Summary'!$A$49</c:f>
              <c:strCache>
                <c:ptCount val="1"/>
                <c:pt idx="0">
                  <c:v>Stretcher</c:v>
                </c:pt>
              </c:strCache>
            </c:strRef>
          </c:tx>
          <c:spPr>
            <a:solidFill>
              <a:srgbClr val="7A8C8E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Summary'!$B$49:$M$49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55C-4686-B946-BEB545304741}"/>
            </c:ext>
          </c:extLst>
        </c:ser>
        <c:ser>
          <c:idx val="4"/>
          <c:order val="3"/>
          <c:tx>
            <c:strRef>
              <c:f>'Trip Summary'!$A$50</c:f>
              <c:strCache>
                <c:ptCount val="1"/>
                <c:pt idx="0">
                  <c:v>Mileage Reimbursement</c:v>
                </c:pt>
              </c:strCache>
            </c:strRef>
          </c:tx>
          <c:spPr>
            <a:solidFill>
              <a:srgbClr val="84ACB6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 Feb</c:v>
              </c:pt>
              <c:pt idx="2">
                <c:v> Mar</c:v>
              </c:pt>
              <c:pt idx="3">
                <c:v> Apr</c:v>
              </c:pt>
              <c:pt idx="4">
                <c:v> May</c:v>
              </c:pt>
              <c:pt idx="5">
                <c:v> Jun</c:v>
              </c:pt>
              <c:pt idx="6">
                <c:v> Jul</c:v>
              </c:pt>
              <c:pt idx="7">
                <c:v> Aug</c:v>
              </c:pt>
              <c:pt idx="8">
                <c:v> Sep</c:v>
              </c:pt>
              <c:pt idx="9">
                <c:v> Oct</c:v>
              </c:pt>
              <c:pt idx="10">
                <c:v> Nov</c:v>
              </c:pt>
              <c:pt idx="11">
                <c:v> Dec</c:v>
              </c:pt>
              <c:pt idx="12">
                <c:v> YTD</c:v>
              </c:pt>
            </c:strLit>
          </c:cat>
          <c:val>
            <c:numRef>
              <c:f>'Trip Summary'!$B$50:$M$50</c:f>
              <c:numCache>
                <c:formatCode>_(* #,##0_);_(* \(#,##0\);_(* "-"_);_(@_)</c:formatCode>
                <c:ptCount val="12"/>
                <c:pt idx="0">
                  <c:v>593</c:v>
                </c:pt>
                <c:pt idx="1">
                  <c:v>511</c:v>
                </c:pt>
                <c:pt idx="2">
                  <c:v>323</c:v>
                </c:pt>
                <c:pt idx="3">
                  <c:v>170</c:v>
                </c:pt>
                <c:pt idx="4">
                  <c:v>206</c:v>
                </c:pt>
                <c:pt idx="5">
                  <c:v>368</c:v>
                </c:pt>
                <c:pt idx="6">
                  <c:v>512</c:v>
                </c:pt>
                <c:pt idx="7">
                  <c:v>454</c:v>
                </c:pt>
                <c:pt idx="8">
                  <c:v>544</c:v>
                </c:pt>
                <c:pt idx="9">
                  <c:v>464</c:v>
                </c:pt>
                <c:pt idx="10">
                  <c:v>271</c:v>
                </c:pt>
                <c:pt idx="1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C-4686-B946-BEB54530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0179456"/>
        <c:axId val="319037376"/>
      </c:barChart>
      <c:catAx>
        <c:axId val="2101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037376"/>
        <c:crosses val="autoZero"/>
        <c:auto val="1"/>
        <c:lblAlgn val="ctr"/>
        <c:lblOffset val="100"/>
        <c:noMultiLvlLbl val="0"/>
      </c:catAx>
      <c:valAx>
        <c:axId val="3190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9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785543782335848"/>
          <c:w val="0.97863740071706729"/>
          <c:h val="0.1058483738915351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25</xdr:row>
      <xdr:rowOff>81915</xdr:rowOff>
    </xdr:from>
    <xdr:to>
      <xdr:col>6</xdr:col>
      <xdr:colOff>99060</xdr:colOff>
      <xdr:row>35</xdr:row>
      <xdr:rowOff>15240</xdr:rowOff>
    </xdr:to>
    <xdr:graphicFrame macro="">
      <xdr:nvGraphicFramePr>
        <xdr:cNvPr id="58399" name="Chart 5">
          <a:extLst>
            <a:ext uri="{FF2B5EF4-FFF2-40B4-BE49-F238E27FC236}">
              <a16:creationId xmlns:a16="http://schemas.microsoft.com/office/drawing/2014/main" id="{00000000-0008-0000-0000-00001F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245745</xdr:colOff>
      <xdr:row>25</xdr:row>
      <xdr:rowOff>89535</xdr:rowOff>
    </xdr:from>
    <xdr:to>
      <xdr:col>13</xdr:col>
      <xdr:colOff>617220</xdr:colOff>
      <xdr:row>35</xdr:row>
      <xdr:rowOff>22860</xdr:rowOff>
    </xdr:to>
    <xdr:graphicFrame macro="">
      <xdr:nvGraphicFramePr>
        <xdr:cNvPr id="58400" name="Chart 6">
          <a:extLst>
            <a:ext uri="{FF2B5EF4-FFF2-40B4-BE49-F238E27FC236}">
              <a16:creationId xmlns:a16="http://schemas.microsoft.com/office/drawing/2014/main" id="{00000000-0008-0000-0000-000020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128056</xdr:colOff>
      <xdr:row>51</xdr:row>
      <xdr:rowOff>92075</xdr:rowOff>
    </xdr:from>
    <xdr:to>
      <xdr:col>13</xdr:col>
      <xdr:colOff>251882</xdr:colOff>
      <xdr:row>65</xdr:row>
      <xdr:rowOff>139700</xdr:rowOff>
    </xdr:to>
    <xdr:graphicFrame macro="">
      <xdr:nvGraphicFramePr>
        <xdr:cNvPr id="58401" name="Chart 7">
          <a:extLst>
            <a:ext uri="{FF2B5EF4-FFF2-40B4-BE49-F238E27FC236}">
              <a16:creationId xmlns:a16="http://schemas.microsoft.com/office/drawing/2014/main" id="{00000000-0008-0000-0000-000021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"/>
  <sheetViews>
    <sheetView zoomScale="110" zoomScaleNormal="110" workbookViewId="0">
      <pane ySplit="1" topLeftCell="A2" activePane="bottomLeft" state="frozen"/>
      <selection pane="bottomLeft" sqref="A1:XFD1048576"/>
    </sheetView>
  </sheetViews>
  <sheetFormatPr defaultColWidth="0" defaultRowHeight="12.75" customHeight="1" x14ac:dyDescent="0.2"/>
  <cols>
    <col min="1" max="1" width="21.625" style="1" bestFit="1" customWidth="1"/>
    <col min="2" max="14" width="10.75" style="1" customWidth="1"/>
    <col min="15" max="255" width="6.625" style="1" customWidth="1"/>
    <col min="256" max="256" width="0.25" style="1" customWidth="1"/>
    <col min="257" max="16384" width="0.25" style="1" hidden="1"/>
  </cols>
  <sheetData>
    <row r="1" spans="1:14" ht="13.5" thickBot="1" x14ac:dyDescent="0.25">
      <c r="A1" s="48"/>
      <c r="B1" s="26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12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x14ac:dyDescent="0.2">
      <c r="A3" s="20" t="s">
        <v>14</v>
      </c>
      <c r="B3" s="101">
        <v>1465</v>
      </c>
      <c r="C3" s="112">
        <v>1475</v>
      </c>
      <c r="D3" s="76">
        <v>1447</v>
      </c>
      <c r="E3" s="76">
        <v>496</v>
      </c>
      <c r="F3" s="76">
        <v>533</v>
      </c>
      <c r="G3" s="76">
        <v>717</v>
      </c>
      <c r="H3" s="76">
        <v>1032</v>
      </c>
      <c r="I3" s="76">
        <v>1055</v>
      </c>
      <c r="J3" s="76">
        <v>1237</v>
      </c>
      <c r="K3" s="76">
        <v>1235</v>
      </c>
      <c r="L3" s="76">
        <v>1009</v>
      </c>
      <c r="M3" s="76">
        <v>956</v>
      </c>
      <c r="N3" s="88">
        <f>SUM(B3:M3)</f>
        <v>12657</v>
      </c>
    </row>
    <row r="4" spans="1:14" x14ac:dyDescent="0.2">
      <c r="A4" s="21" t="s">
        <v>15</v>
      </c>
      <c r="B4" s="102">
        <v>558</v>
      </c>
      <c r="C4" s="113">
        <v>629</v>
      </c>
      <c r="D4" s="77">
        <v>805</v>
      </c>
      <c r="E4" s="77">
        <v>231</v>
      </c>
      <c r="F4" s="77">
        <v>175</v>
      </c>
      <c r="G4" s="77">
        <v>196</v>
      </c>
      <c r="H4" s="77">
        <v>241</v>
      </c>
      <c r="I4" s="77">
        <v>342</v>
      </c>
      <c r="J4" s="77">
        <v>425</v>
      </c>
      <c r="K4" s="77">
        <v>368</v>
      </c>
      <c r="L4" s="77">
        <v>187</v>
      </c>
      <c r="M4" s="77">
        <v>160</v>
      </c>
      <c r="N4" s="89">
        <f t="shared" ref="N4:N12" si="0">SUM(B4:M4)</f>
        <v>4317</v>
      </c>
    </row>
    <row r="5" spans="1:14" ht="13.5" thickBot="1" x14ac:dyDescent="0.25">
      <c r="A5" s="21" t="s">
        <v>52</v>
      </c>
      <c r="B5" s="103">
        <f t="shared" ref="B5:C5" si="1">B3-(B4+B6)</f>
        <v>9</v>
      </c>
      <c r="C5" s="99">
        <f t="shared" si="1"/>
        <v>2</v>
      </c>
      <c r="D5" s="78">
        <f t="shared" ref="D5:E5" si="2">D3-(D4+D6)</f>
        <v>1</v>
      </c>
      <c r="E5" s="78">
        <f t="shared" si="2"/>
        <v>3</v>
      </c>
      <c r="F5" s="78">
        <f t="shared" ref="F5:G5" si="3">F3-(F4+F6)</f>
        <v>5</v>
      </c>
      <c r="G5" s="78">
        <f t="shared" si="3"/>
        <v>19</v>
      </c>
      <c r="H5" s="78">
        <f t="shared" ref="H5:I5" si="4">H3-(H4+H6)</f>
        <v>50</v>
      </c>
      <c r="I5" s="78">
        <f t="shared" si="4"/>
        <v>67</v>
      </c>
      <c r="J5" s="78">
        <f t="shared" ref="J5:K5" si="5">J3-(J4+J6)</f>
        <v>76</v>
      </c>
      <c r="K5" s="78">
        <f t="shared" si="5"/>
        <v>189</v>
      </c>
      <c r="L5" s="78">
        <f t="shared" ref="L5:M5" si="6">L3-(L4+L6)</f>
        <v>375</v>
      </c>
      <c r="M5" s="78">
        <f t="shared" si="6"/>
        <v>529</v>
      </c>
      <c r="N5" s="90">
        <f t="shared" si="0"/>
        <v>1325</v>
      </c>
    </row>
    <row r="6" spans="1:14" s="49" customFormat="1" x14ac:dyDescent="0.2">
      <c r="A6" s="45" t="s">
        <v>16</v>
      </c>
      <c r="B6" s="104">
        <v>898</v>
      </c>
      <c r="C6" s="114">
        <v>844</v>
      </c>
      <c r="D6" s="79">
        <v>641</v>
      </c>
      <c r="E6" s="79">
        <v>262</v>
      </c>
      <c r="F6" s="79">
        <v>353</v>
      </c>
      <c r="G6" s="79">
        <v>502</v>
      </c>
      <c r="H6" s="79">
        <v>741</v>
      </c>
      <c r="I6" s="79">
        <v>646</v>
      </c>
      <c r="J6" s="79">
        <v>736</v>
      </c>
      <c r="K6" s="79">
        <v>678</v>
      </c>
      <c r="L6" s="79">
        <v>447</v>
      </c>
      <c r="M6" s="79">
        <v>267</v>
      </c>
      <c r="N6" s="91">
        <f t="shared" si="0"/>
        <v>7015</v>
      </c>
    </row>
    <row r="7" spans="1:14" x14ac:dyDescent="0.2">
      <c r="A7" s="40"/>
      <c r="B7" s="105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9">
        <v>0</v>
      </c>
    </row>
    <row r="8" spans="1:14" x14ac:dyDescent="0.2">
      <c r="A8" s="21" t="s">
        <v>24</v>
      </c>
      <c r="B8" s="106">
        <v>16</v>
      </c>
      <c r="C8" s="115">
        <v>22</v>
      </c>
      <c r="D8" s="92">
        <v>20</v>
      </c>
      <c r="E8" s="92">
        <v>4</v>
      </c>
      <c r="F8" s="92">
        <v>3</v>
      </c>
      <c r="G8" s="92">
        <v>7</v>
      </c>
      <c r="H8" s="92">
        <v>0</v>
      </c>
      <c r="I8" s="92">
        <v>2</v>
      </c>
      <c r="J8" s="92">
        <v>8</v>
      </c>
      <c r="K8" s="92">
        <v>12</v>
      </c>
      <c r="L8" s="92">
        <v>6</v>
      </c>
      <c r="M8" s="92">
        <v>5</v>
      </c>
      <c r="N8" s="89">
        <f t="shared" si="0"/>
        <v>105</v>
      </c>
    </row>
    <row r="9" spans="1:14" x14ac:dyDescent="0.2">
      <c r="A9" s="21" t="s">
        <v>25</v>
      </c>
      <c r="B9" s="106">
        <v>3</v>
      </c>
      <c r="C9" s="115">
        <v>0</v>
      </c>
      <c r="D9" s="92">
        <v>1</v>
      </c>
      <c r="E9" s="92">
        <v>0</v>
      </c>
      <c r="F9" s="92">
        <v>0</v>
      </c>
      <c r="G9" s="92">
        <v>1</v>
      </c>
      <c r="H9" s="92">
        <v>0</v>
      </c>
      <c r="I9" s="92">
        <v>0</v>
      </c>
      <c r="J9" s="92">
        <v>1</v>
      </c>
      <c r="K9" s="92">
        <v>1</v>
      </c>
      <c r="L9" s="92">
        <v>0</v>
      </c>
      <c r="M9" s="92">
        <v>0</v>
      </c>
      <c r="N9" s="89">
        <f t="shared" si="0"/>
        <v>7</v>
      </c>
    </row>
    <row r="10" spans="1:14" x14ac:dyDescent="0.2">
      <c r="A10" s="21" t="s">
        <v>43</v>
      </c>
      <c r="B10" s="107">
        <f t="shared" ref="B10:G10" si="7">IFERROR(B9/B3, " ")</f>
        <v>2.0477815699658703E-3</v>
      </c>
      <c r="C10" s="116">
        <f t="shared" si="7"/>
        <v>0</v>
      </c>
      <c r="D10" s="11">
        <f t="shared" si="7"/>
        <v>6.9108500345542499E-4</v>
      </c>
      <c r="E10" s="11">
        <f t="shared" si="7"/>
        <v>0</v>
      </c>
      <c r="F10" s="11">
        <f t="shared" si="7"/>
        <v>0</v>
      </c>
      <c r="G10" s="11">
        <f t="shared" si="7"/>
        <v>1.3947001394700139E-3</v>
      </c>
      <c r="H10" s="11">
        <f t="shared" ref="H10:I10" si="8">IFERROR(H9/H3, " ")</f>
        <v>0</v>
      </c>
      <c r="I10" s="11">
        <f t="shared" si="8"/>
        <v>0</v>
      </c>
      <c r="J10" s="11">
        <f t="shared" ref="J10:K10" si="9">IFERROR(J9/J3, " ")</f>
        <v>8.0840743734842356E-4</v>
      </c>
      <c r="K10" s="11">
        <f t="shared" si="9"/>
        <v>8.0971659919028337E-4</v>
      </c>
      <c r="L10" s="11">
        <f t="shared" ref="L10:M10" si="10">IFERROR(L9/L3, " ")</f>
        <v>0</v>
      </c>
      <c r="M10" s="11">
        <f t="shared" si="10"/>
        <v>0</v>
      </c>
      <c r="N10" s="53">
        <f t="shared" ref="N10" si="11">IFERROR(N9/N3, " ")</f>
        <v>5.5305364620368178E-4</v>
      </c>
    </row>
    <row r="11" spans="1:14" x14ac:dyDescent="0.2">
      <c r="A11" s="21" t="s">
        <v>47</v>
      </c>
      <c r="B11" s="108">
        <v>3</v>
      </c>
      <c r="C11" s="117">
        <v>8</v>
      </c>
      <c r="D11" s="67">
        <v>9</v>
      </c>
      <c r="E11" s="67">
        <v>4</v>
      </c>
      <c r="F11" s="67">
        <v>0</v>
      </c>
      <c r="G11" s="67">
        <v>1</v>
      </c>
      <c r="H11" s="67">
        <v>1</v>
      </c>
      <c r="I11" s="67">
        <v>0</v>
      </c>
      <c r="J11" s="67">
        <v>1</v>
      </c>
      <c r="K11" s="67">
        <v>3</v>
      </c>
      <c r="L11" s="67">
        <v>2</v>
      </c>
      <c r="M11" s="67">
        <v>2</v>
      </c>
      <c r="N11" s="57">
        <f t="shared" si="0"/>
        <v>34</v>
      </c>
    </row>
    <row r="12" spans="1:14" x14ac:dyDescent="0.2">
      <c r="A12" s="62" t="s">
        <v>48</v>
      </c>
      <c r="B12" s="108">
        <v>0</v>
      </c>
      <c r="C12" s="11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57">
        <f t="shared" si="0"/>
        <v>0</v>
      </c>
    </row>
    <row r="13" spans="1:14" x14ac:dyDescent="0.2">
      <c r="A13" s="62" t="s">
        <v>49</v>
      </c>
      <c r="B13" s="107">
        <f t="shared" ref="B13:G13" si="12">IFERROR(B12/B6, " ")</f>
        <v>0</v>
      </c>
      <c r="C13" s="116">
        <f t="shared" si="12"/>
        <v>0</v>
      </c>
      <c r="D13" s="11">
        <f t="shared" si="12"/>
        <v>0</v>
      </c>
      <c r="E13" s="11">
        <f t="shared" si="12"/>
        <v>0</v>
      </c>
      <c r="F13" s="11">
        <f t="shared" si="12"/>
        <v>0</v>
      </c>
      <c r="G13" s="11">
        <f t="shared" si="12"/>
        <v>0</v>
      </c>
      <c r="H13" s="11">
        <f t="shared" ref="H13:I13" si="13">IFERROR(H12/H6, " ")</f>
        <v>0</v>
      </c>
      <c r="I13" s="11">
        <f t="shared" si="13"/>
        <v>0</v>
      </c>
      <c r="J13" s="11">
        <f t="shared" ref="J13:K13" si="14">IFERROR(J12/J6, " ")</f>
        <v>0</v>
      </c>
      <c r="K13" s="11">
        <f t="shared" si="14"/>
        <v>0</v>
      </c>
      <c r="L13" s="11">
        <f t="shared" ref="L13:M13" si="15">IFERROR(L12/L6, " ")</f>
        <v>0</v>
      </c>
      <c r="M13" s="11">
        <f t="shared" si="15"/>
        <v>0</v>
      </c>
      <c r="N13" s="51">
        <f t="shared" ref="N13" si="16">IFERROR(N12/N6, " ")</f>
        <v>0</v>
      </c>
    </row>
    <row r="14" spans="1:14" x14ac:dyDescent="0.2">
      <c r="A14" s="62"/>
      <c r="B14" s="107"/>
      <c r="C14" s="1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65"/>
    </row>
    <row r="15" spans="1:14" x14ac:dyDescent="0.2">
      <c r="A15" s="62" t="s">
        <v>59</v>
      </c>
      <c r="B15" s="108">
        <v>0</v>
      </c>
      <c r="C15" s="117">
        <v>0</v>
      </c>
      <c r="D15" s="67">
        <v>0</v>
      </c>
      <c r="E15" s="67">
        <v>1</v>
      </c>
      <c r="F15" s="67">
        <v>0</v>
      </c>
      <c r="G15" s="67">
        <v>6</v>
      </c>
      <c r="H15" s="67">
        <v>2</v>
      </c>
      <c r="I15" s="67">
        <v>1</v>
      </c>
      <c r="J15" s="67">
        <v>1</v>
      </c>
      <c r="K15" s="67">
        <v>1</v>
      </c>
      <c r="L15" s="67">
        <v>0</v>
      </c>
      <c r="M15" s="67">
        <v>1</v>
      </c>
      <c r="N15" s="57">
        <f t="shared" ref="N15:N17" si="17">SUM(B15:M15)</f>
        <v>13</v>
      </c>
    </row>
    <row r="16" spans="1:14" x14ac:dyDescent="0.2">
      <c r="A16" s="62" t="s">
        <v>60</v>
      </c>
      <c r="B16" s="108">
        <v>0</v>
      </c>
      <c r="C16" s="117">
        <v>0</v>
      </c>
      <c r="D16" s="67">
        <v>0</v>
      </c>
      <c r="E16" s="67">
        <v>2</v>
      </c>
      <c r="F16" s="67">
        <v>0</v>
      </c>
      <c r="G16" s="67">
        <v>13</v>
      </c>
      <c r="H16" s="67">
        <v>8</v>
      </c>
      <c r="I16" s="67">
        <v>2</v>
      </c>
      <c r="J16" s="67">
        <v>7</v>
      </c>
      <c r="K16" s="67">
        <v>4</v>
      </c>
      <c r="L16" s="67">
        <v>0</v>
      </c>
      <c r="M16" s="67">
        <v>2</v>
      </c>
      <c r="N16" s="57">
        <f t="shared" si="17"/>
        <v>38</v>
      </c>
    </row>
    <row r="17" spans="1:14" ht="13.5" thickBot="1" x14ac:dyDescent="0.25">
      <c r="A17" s="62" t="s">
        <v>61</v>
      </c>
      <c r="B17" s="109">
        <v>81</v>
      </c>
      <c r="C17" s="117">
        <v>70</v>
      </c>
      <c r="D17" s="67">
        <v>129</v>
      </c>
      <c r="E17" s="67">
        <v>49</v>
      </c>
      <c r="F17" s="67">
        <v>29</v>
      </c>
      <c r="G17" s="67">
        <v>101</v>
      </c>
      <c r="H17" s="67">
        <v>38</v>
      </c>
      <c r="I17" s="67">
        <v>12</v>
      </c>
      <c r="J17" s="67">
        <v>139</v>
      </c>
      <c r="K17" s="67">
        <v>140</v>
      </c>
      <c r="L17" s="67">
        <v>27</v>
      </c>
      <c r="M17" s="67">
        <v>69</v>
      </c>
      <c r="N17" s="57">
        <f t="shared" si="17"/>
        <v>884</v>
      </c>
    </row>
    <row r="18" spans="1:14" s="71" customFormat="1" ht="13.5" thickBot="1" x14ac:dyDescent="0.25">
      <c r="A18" s="46" t="s">
        <v>20</v>
      </c>
      <c r="B18" s="93">
        <f t="shared" ref="B18:N18" si="18">B6</f>
        <v>898</v>
      </c>
      <c r="C18" s="93">
        <f t="shared" ref="C18" si="19">C6</f>
        <v>844</v>
      </c>
      <c r="D18" s="94">
        <f t="shared" si="18"/>
        <v>641</v>
      </c>
      <c r="E18" s="94">
        <f t="shared" si="18"/>
        <v>262</v>
      </c>
      <c r="F18" s="94">
        <f t="shared" ref="F18" si="20">F6</f>
        <v>353</v>
      </c>
      <c r="G18" s="94">
        <f t="shared" si="18"/>
        <v>502</v>
      </c>
      <c r="H18" s="94">
        <f t="shared" si="18"/>
        <v>741</v>
      </c>
      <c r="I18" s="94">
        <f t="shared" si="18"/>
        <v>646</v>
      </c>
      <c r="J18" s="94">
        <f t="shared" si="18"/>
        <v>736</v>
      </c>
      <c r="K18" s="94">
        <f t="shared" si="18"/>
        <v>678</v>
      </c>
      <c r="L18" s="94">
        <f t="shared" si="18"/>
        <v>447</v>
      </c>
      <c r="M18" s="94">
        <f t="shared" si="18"/>
        <v>267</v>
      </c>
      <c r="N18" s="94">
        <f t="shared" si="18"/>
        <v>7015</v>
      </c>
    </row>
    <row r="19" spans="1:14" ht="13.5" thickBot="1" x14ac:dyDescent="0.25">
      <c r="A19" s="44" t="s">
        <v>21</v>
      </c>
      <c r="B19" s="55">
        <v>43957</v>
      </c>
      <c r="C19" s="55">
        <v>43994</v>
      </c>
      <c r="D19" s="55">
        <v>44018</v>
      </c>
      <c r="E19" s="55">
        <v>44052</v>
      </c>
      <c r="F19" s="55">
        <v>44075</v>
      </c>
      <c r="G19" s="55">
        <v>44110</v>
      </c>
      <c r="H19" s="55">
        <v>44138</v>
      </c>
      <c r="I19" s="55">
        <v>44172</v>
      </c>
      <c r="J19" s="55">
        <v>44211</v>
      </c>
      <c r="K19" s="55">
        <v>44211</v>
      </c>
      <c r="L19" s="55">
        <v>44211</v>
      </c>
      <c r="M19" s="55">
        <v>44211</v>
      </c>
      <c r="N19" s="38"/>
    </row>
    <row r="20" spans="1:14" ht="13.5" thickBot="1" x14ac:dyDescent="0.25">
      <c r="A20" s="14" t="s">
        <v>26</v>
      </c>
      <c r="B20" s="23"/>
      <c r="C20" s="23"/>
      <c r="D20" s="15"/>
      <c r="E20" s="16"/>
      <c r="F20" s="16"/>
      <c r="G20" s="17"/>
      <c r="H20" s="17"/>
      <c r="I20" s="18"/>
      <c r="J20" s="96"/>
      <c r="K20" s="96"/>
      <c r="L20" s="96"/>
      <c r="M20" s="96"/>
      <c r="N20" s="19"/>
    </row>
    <row r="21" spans="1:14" x14ac:dyDescent="0.2">
      <c r="A21" s="20" t="s">
        <v>13</v>
      </c>
      <c r="B21" s="61">
        <v>10701</v>
      </c>
      <c r="C21" s="61">
        <v>10727</v>
      </c>
      <c r="D21" s="61">
        <v>10661</v>
      </c>
      <c r="E21" s="61">
        <v>10107</v>
      </c>
      <c r="F21" s="61">
        <v>10031</v>
      </c>
      <c r="G21" s="61">
        <v>10096</v>
      </c>
      <c r="H21" s="61">
        <v>10332</v>
      </c>
      <c r="I21" s="61">
        <v>10349</v>
      </c>
      <c r="J21" s="61">
        <v>10573</v>
      </c>
      <c r="K21" s="61">
        <v>10724</v>
      </c>
      <c r="L21" s="61">
        <v>10841</v>
      </c>
      <c r="M21" s="61">
        <v>11260</v>
      </c>
      <c r="N21" s="58">
        <f>SUM(B21:M21)</f>
        <v>126402</v>
      </c>
    </row>
    <row r="22" spans="1:14" x14ac:dyDescent="0.2">
      <c r="A22" s="21" t="s">
        <v>23</v>
      </c>
      <c r="B22" s="69">
        <v>172</v>
      </c>
      <c r="C22" s="69">
        <v>179</v>
      </c>
      <c r="D22" s="69">
        <v>174</v>
      </c>
      <c r="E22" s="69">
        <v>69</v>
      </c>
      <c r="F22" s="69">
        <v>81</v>
      </c>
      <c r="G22" s="67">
        <v>124</v>
      </c>
      <c r="H22" s="67">
        <v>136</v>
      </c>
      <c r="I22" s="67">
        <v>130</v>
      </c>
      <c r="J22" s="67">
        <v>115</v>
      </c>
      <c r="K22" s="67">
        <v>138</v>
      </c>
      <c r="L22" s="67">
        <v>118</v>
      </c>
      <c r="M22" s="67">
        <v>112</v>
      </c>
      <c r="N22" s="72">
        <f>SUM(B22:M22)</f>
        <v>1548</v>
      </c>
    </row>
    <row r="23" spans="1:14" x14ac:dyDescent="0.2">
      <c r="A23" s="21" t="s">
        <v>17</v>
      </c>
      <c r="B23" s="11">
        <f>+B22/B21</f>
        <v>1.607326418091767E-2</v>
      </c>
      <c r="C23" s="11">
        <f>+C22/C21</f>
        <v>1.6686864920294583E-2</v>
      </c>
      <c r="D23" s="11">
        <f>+D22/D21</f>
        <v>1.632117062189288E-2</v>
      </c>
      <c r="E23" s="11">
        <f>+E22/E21</f>
        <v>6.8269516176907097E-3</v>
      </c>
      <c r="F23" s="11">
        <f>+F22/F21</f>
        <v>8.0749676004386404E-3</v>
      </c>
      <c r="G23" s="11">
        <f t="shared" ref="G23:N23" si="21">IFERROR(G22/G21, " ")</f>
        <v>1.2282091917591125E-2</v>
      </c>
      <c r="H23" s="11">
        <f t="shared" ref="H23:I23" si="22">IFERROR(H22/H21, " ")</f>
        <v>1.316298877274487E-2</v>
      </c>
      <c r="I23" s="11">
        <f t="shared" si="22"/>
        <v>1.2561600154604309E-2</v>
      </c>
      <c r="J23" s="11">
        <f t="shared" ref="J23:K23" si="23">IFERROR(J22/J21, " ")</f>
        <v>1.0876761562470444E-2</v>
      </c>
      <c r="K23" s="11">
        <f t="shared" si="23"/>
        <v>1.2868332711674748E-2</v>
      </c>
      <c r="L23" s="11">
        <f t="shared" ref="L23" si="24">IFERROR(L22/L21, " ")</f>
        <v>1.0884604741260032E-2</v>
      </c>
      <c r="M23" s="11">
        <f t="shared" ref="M23" si="25">IFERROR(M22/M21, " ")</f>
        <v>9.9467140319715805E-3</v>
      </c>
      <c r="N23" s="73">
        <f t="shared" si="21"/>
        <v>1.2246641667062229E-2</v>
      </c>
    </row>
    <row r="24" spans="1:14" x14ac:dyDescent="0.2">
      <c r="A24" s="21" t="s">
        <v>18</v>
      </c>
      <c r="B24" s="12">
        <f>IFERROR(B18/B22, " ")</f>
        <v>5.2209302325581399</v>
      </c>
      <c r="C24" s="12">
        <f>IFERROR(C18/C22, " ")</f>
        <v>4.7150837988826817</v>
      </c>
      <c r="D24" s="12">
        <f>IFERROR(D18/D22, " ")</f>
        <v>3.6839080459770117</v>
      </c>
      <c r="E24" s="12">
        <f>IFERROR(E18/E22, " ")</f>
        <v>3.7971014492753623</v>
      </c>
      <c r="F24" s="12">
        <f>IFERROR(F18/F22, " ")</f>
        <v>4.3580246913580245</v>
      </c>
      <c r="G24" s="12">
        <f t="shared" ref="G24:H24" si="26">IFERROR(G18/G22, " ")</f>
        <v>4.0483870967741939</v>
      </c>
      <c r="H24" s="12">
        <f t="shared" si="26"/>
        <v>5.4485294117647056</v>
      </c>
      <c r="I24" s="12">
        <f t="shared" ref="I24:J24" si="27">IFERROR(I18/I22, " ")</f>
        <v>4.9692307692307693</v>
      </c>
      <c r="J24" s="12">
        <f t="shared" si="27"/>
        <v>6.4</v>
      </c>
      <c r="K24" s="12">
        <f t="shared" ref="K24:L24" si="28">IFERROR(K18/K22, " ")</f>
        <v>4.9130434782608692</v>
      </c>
      <c r="L24" s="12">
        <f t="shared" si="28"/>
        <v>3.7881355932203391</v>
      </c>
      <c r="M24" s="12">
        <f t="shared" ref="M24" si="29">IFERROR(M18/M22, " ")</f>
        <v>2.3839285714285716</v>
      </c>
      <c r="N24" s="74">
        <f t="shared" ref="N24" si="30">IFERROR(N18/N22, " ")</f>
        <v>4.5316537467700257</v>
      </c>
    </row>
    <row r="25" spans="1:14" ht="13.5" thickBot="1" x14ac:dyDescent="0.25">
      <c r="A25" s="22" t="s">
        <v>19</v>
      </c>
      <c r="B25" s="13">
        <f t="shared" ref="B25:G25" si="31">IFERROR(B6/B21, " ")</f>
        <v>8.3917390898046909E-2</v>
      </c>
      <c r="C25" s="13">
        <f t="shared" si="31"/>
        <v>7.8679966439824736E-2</v>
      </c>
      <c r="D25" s="13">
        <f t="shared" ref="D25:E25" si="32">IFERROR(D6/D21, " ")</f>
        <v>6.0125691773754805E-2</v>
      </c>
      <c r="E25" s="13">
        <f t="shared" si="32"/>
        <v>2.5922627881666171E-2</v>
      </c>
      <c r="F25" s="13">
        <f t="shared" ref="F25" si="33">IFERROR(F6/F21, " ")</f>
        <v>3.5190908184627653E-2</v>
      </c>
      <c r="G25" s="13">
        <f t="shared" si="31"/>
        <v>4.9722662440570525E-2</v>
      </c>
      <c r="H25" s="13">
        <f t="shared" ref="H25:I25" si="34">IFERROR(H6/H21, " ")</f>
        <v>7.171893147502903E-2</v>
      </c>
      <c r="I25" s="13">
        <f t="shared" si="34"/>
        <v>6.242148999903372E-2</v>
      </c>
      <c r="J25" s="13">
        <f t="shared" ref="J25:K25" si="35">IFERROR(J6/J21, " ")</f>
        <v>6.9611273999810833E-2</v>
      </c>
      <c r="K25" s="13">
        <f t="shared" si="35"/>
        <v>6.3222678105184629E-2</v>
      </c>
      <c r="L25" s="13">
        <f t="shared" ref="L25" si="36">IFERROR(L6/L21, " ")</f>
        <v>4.1232358638501984E-2</v>
      </c>
      <c r="M25" s="13">
        <f t="shared" ref="M25" si="37">IFERROR(M6/M21, " ")</f>
        <v>2.3712255772646535E-2</v>
      </c>
      <c r="N25" s="75">
        <f>IFERROR(N6/N21, " ")</f>
        <v>5.5497539595892473E-2</v>
      </c>
    </row>
    <row r="26" spans="1:14" customFormat="1" ht="13.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customFormat="1" ht="13.5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</row>
    <row r="28" spans="1:14" customFormat="1" ht="13.5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4" customFormat="1" ht="13.5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4" customFormat="1" ht="13.5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4" customFormat="1" ht="13.5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</row>
    <row r="32" spans="1:14" customFormat="1" ht="13.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</row>
    <row r="33" spans="1:14" customFormat="1" ht="13.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4" customFormat="1" ht="13.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</row>
    <row r="35" spans="1:14" customFormat="1" ht="13.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7"/>
    </row>
    <row r="36" spans="1:14" customFormat="1" ht="14.25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</row>
    <row r="37" spans="1:14" ht="13.5" thickBot="1" x14ac:dyDescent="0.25">
      <c r="A37" s="14" t="s">
        <v>27</v>
      </c>
      <c r="B37" s="23"/>
      <c r="C37" s="15"/>
      <c r="D37" s="15"/>
      <c r="E37" s="16"/>
      <c r="F37" s="16"/>
      <c r="G37" s="17"/>
      <c r="H37" s="17"/>
      <c r="I37" s="18"/>
      <c r="J37" s="18"/>
      <c r="K37" s="18"/>
      <c r="L37" s="18"/>
      <c r="M37" s="18"/>
      <c r="N37" s="19"/>
    </row>
    <row r="38" spans="1:14" x14ac:dyDescent="0.2">
      <c r="A38" s="63" t="s">
        <v>53</v>
      </c>
      <c r="B38" s="70">
        <v>4</v>
      </c>
      <c r="C38" s="66">
        <v>3</v>
      </c>
      <c r="D38" s="54">
        <v>1</v>
      </c>
      <c r="E38" s="54">
        <v>1</v>
      </c>
      <c r="F38" s="54">
        <v>2</v>
      </c>
      <c r="G38" s="54">
        <v>4</v>
      </c>
      <c r="H38" s="54">
        <v>2</v>
      </c>
      <c r="I38" s="54">
        <v>1</v>
      </c>
      <c r="J38" s="54">
        <v>0</v>
      </c>
      <c r="K38" s="54">
        <v>0</v>
      </c>
      <c r="L38" s="54">
        <v>1</v>
      </c>
      <c r="M38" s="97">
        <v>2</v>
      </c>
      <c r="N38" s="57">
        <f>SUM(B38:M38)</f>
        <v>21</v>
      </c>
    </row>
    <row r="39" spans="1:14" x14ac:dyDescent="0.2">
      <c r="A39" s="63" t="s">
        <v>54</v>
      </c>
      <c r="B39" s="120">
        <f>B38/B22</f>
        <v>2.3255813953488372E-2</v>
      </c>
      <c r="C39" s="86">
        <f>C38/C22</f>
        <v>1.6759776536312849E-2</v>
      </c>
      <c r="D39" s="85">
        <f>D38/D22</f>
        <v>5.7471264367816091E-3</v>
      </c>
      <c r="E39" s="85">
        <f>E38/E22</f>
        <v>1.4492753623188406E-2</v>
      </c>
      <c r="F39" s="85">
        <f>F38/F22</f>
        <v>2.4691358024691357E-2</v>
      </c>
      <c r="G39" s="86">
        <f t="shared" ref="G39:M39" si="38">IF(G38=0," ",(G38/G22))</f>
        <v>3.2258064516129031E-2</v>
      </c>
      <c r="H39" s="86">
        <f t="shared" ref="H39:I39" si="39">IF(H38=0," ",(H38/H22))</f>
        <v>1.4705882352941176E-2</v>
      </c>
      <c r="I39" s="86">
        <f t="shared" si="39"/>
        <v>7.6923076923076927E-3</v>
      </c>
      <c r="J39" s="86" t="str">
        <f t="shared" ref="J39:K39" si="40">IF(J38=0," ",(J38/J22))</f>
        <v xml:space="preserve"> </v>
      </c>
      <c r="K39" s="86" t="str">
        <f t="shared" si="40"/>
        <v xml:space="preserve"> </v>
      </c>
      <c r="L39" s="86">
        <f t="shared" ref="L39" si="41">IF(L38=0," ",(L38/L22))</f>
        <v>8.4745762711864406E-3</v>
      </c>
      <c r="M39" s="86">
        <f t="shared" si="38"/>
        <v>1.7857142857142856E-2</v>
      </c>
      <c r="N39" s="87">
        <f>N38/N22</f>
        <v>1.3565891472868217E-2</v>
      </c>
    </row>
    <row r="40" spans="1:14" x14ac:dyDescent="0.2">
      <c r="A40" s="63" t="s">
        <v>62</v>
      </c>
      <c r="B40" s="70">
        <v>9</v>
      </c>
      <c r="C40" s="66">
        <v>5</v>
      </c>
      <c r="D40" s="54">
        <v>1</v>
      </c>
      <c r="E40" s="54">
        <v>1</v>
      </c>
      <c r="F40" s="54">
        <v>2</v>
      </c>
      <c r="G40" s="54">
        <v>0</v>
      </c>
      <c r="H40" s="54">
        <v>4</v>
      </c>
      <c r="I40" s="54">
        <v>1</v>
      </c>
      <c r="J40" s="54">
        <v>0</v>
      </c>
      <c r="K40" s="54">
        <v>0</v>
      </c>
      <c r="L40" s="54">
        <v>1</v>
      </c>
      <c r="M40" s="97">
        <v>2</v>
      </c>
      <c r="N40" s="57">
        <f>SUM(B40:M40)</f>
        <v>26</v>
      </c>
    </row>
    <row r="41" spans="1:14" x14ac:dyDescent="0.2">
      <c r="A41" s="63" t="s">
        <v>55</v>
      </c>
      <c r="B41" s="121">
        <v>0.92300000000000004</v>
      </c>
      <c r="C41" s="122">
        <v>0.96499999999999997</v>
      </c>
      <c r="D41" s="52">
        <v>0.99199999999999999</v>
      </c>
      <c r="E41" s="52">
        <v>0.96899999999999997</v>
      </c>
      <c r="F41" s="52">
        <v>0.96299999999999997</v>
      </c>
      <c r="G41" s="52">
        <v>1</v>
      </c>
      <c r="H41" s="52">
        <v>0.96</v>
      </c>
      <c r="I41" s="52">
        <v>0.98799999999999999</v>
      </c>
      <c r="J41" s="52">
        <v>1</v>
      </c>
      <c r="K41" s="52">
        <v>1</v>
      </c>
      <c r="L41" s="52">
        <v>0.98499999999999999</v>
      </c>
      <c r="M41" s="52">
        <v>0.96099999999999997</v>
      </c>
      <c r="N41" s="51">
        <f>AVERAGE(B41:M41)</f>
        <v>0.97549999999999992</v>
      </c>
    </row>
    <row r="42" spans="1:14" x14ac:dyDescent="0.2">
      <c r="A42" s="63" t="s">
        <v>56</v>
      </c>
      <c r="B42" s="121">
        <v>2.5999999999999999E-2</v>
      </c>
      <c r="C42" s="122">
        <v>1.4E-2</v>
      </c>
      <c r="D42" s="52">
        <v>8.0000000000000002E-3</v>
      </c>
      <c r="E42" s="52">
        <v>3.1E-2</v>
      </c>
      <c r="F42" s="52">
        <v>3.6999999999999998E-2</v>
      </c>
      <c r="G42" s="52">
        <v>0</v>
      </c>
      <c r="H42" s="52">
        <v>0.01</v>
      </c>
      <c r="I42" s="52">
        <v>1.2E-2</v>
      </c>
      <c r="J42" s="52">
        <v>0</v>
      </c>
      <c r="K42" s="52">
        <v>0</v>
      </c>
      <c r="L42" s="52">
        <v>1.4999999999999999E-2</v>
      </c>
      <c r="M42" s="52">
        <v>3.9E-2</v>
      </c>
      <c r="N42" s="51">
        <f t="shared" ref="N42:N44" si="42">AVERAGE(B42:M42)</f>
        <v>1.6000000000000004E-2</v>
      </c>
    </row>
    <row r="43" spans="1:14" x14ac:dyDescent="0.2">
      <c r="A43" s="63" t="s">
        <v>57</v>
      </c>
      <c r="B43" s="121">
        <v>3.4000000000000002E-2</v>
      </c>
      <c r="C43" s="122">
        <v>7.0000000000000001E-3</v>
      </c>
      <c r="D43" s="52">
        <v>0</v>
      </c>
      <c r="E43" s="52">
        <v>0</v>
      </c>
      <c r="F43" s="52">
        <v>0</v>
      </c>
      <c r="G43" s="52">
        <v>0</v>
      </c>
      <c r="H43" s="52">
        <v>0.01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1">
        <f t="shared" si="42"/>
        <v>4.2500000000000003E-3</v>
      </c>
    </row>
    <row r="44" spans="1:14" ht="13.5" thickBot="1" x14ac:dyDescent="0.25">
      <c r="A44" s="63" t="s">
        <v>58</v>
      </c>
      <c r="B44" s="121">
        <v>1.7000000000000001E-2</v>
      </c>
      <c r="C44" s="122">
        <v>1.4E-2</v>
      </c>
      <c r="D44" s="52">
        <v>0</v>
      </c>
      <c r="E44" s="52">
        <v>0</v>
      </c>
      <c r="F44" s="52">
        <v>0</v>
      </c>
      <c r="G44" s="52">
        <v>0</v>
      </c>
      <c r="H44" s="52">
        <v>0.02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1">
        <f t="shared" si="42"/>
        <v>4.2500000000000003E-3</v>
      </c>
    </row>
    <row r="45" spans="1:14" ht="13.5" thickBot="1" x14ac:dyDescent="0.25">
      <c r="A45" s="14" t="s">
        <v>28</v>
      </c>
      <c r="B45" s="23"/>
      <c r="C45" s="15"/>
      <c r="D45" s="15"/>
      <c r="E45" s="15"/>
      <c r="F45" s="15"/>
      <c r="G45" s="17"/>
      <c r="H45" s="17"/>
      <c r="I45" s="17"/>
      <c r="J45" s="17"/>
      <c r="K45" s="17"/>
      <c r="L45" s="17"/>
      <c r="M45" s="96"/>
      <c r="N45" s="19"/>
    </row>
    <row r="46" spans="1:14" x14ac:dyDescent="0.2">
      <c r="A46" s="29" t="s">
        <v>29</v>
      </c>
      <c r="B46" s="56">
        <v>225</v>
      </c>
      <c r="C46" s="56">
        <v>265</v>
      </c>
      <c r="D46" s="56">
        <v>219</v>
      </c>
      <c r="E46" s="56">
        <v>62</v>
      </c>
      <c r="F46" s="56">
        <v>93</v>
      </c>
      <c r="G46" s="56">
        <v>94</v>
      </c>
      <c r="H46" s="56">
        <v>181</v>
      </c>
      <c r="I46" s="56">
        <v>137</v>
      </c>
      <c r="J46" s="56">
        <v>123</v>
      </c>
      <c r="K46" s="56">
        <v>128</v>
      </c>
      <c r="L46" s="56">
        <v>108</v>
      </c>
      <c r="M46" s="98">
        <v>78</v>
      </c>
      <c r="N46" s="57">
        <f t="shared" ref="N46:N50" si="43">SUM(B46:M46)</f>
        <v>1713</v>
      </c>
    </row>
    <row r="47" spans="1:14" x14ac:dyDescent="0.2">
      <c r="A47" s="30" t="s">
        <v>30</v>
      </c>
      <c r="B47" s="54">
        <v>10</v>
      </c>
      <c r="C47" s="54">
        <v>6</v>
      </c>
      <c r="D47" s="54">
        <v>5</v>
      </c>
      <c r="E47" s="54">
        <v>0</v>
      </c>
      <c r="F47" s="54">
        <v>6</v>
      </c>
      <c r="G47" s="54"/>
      <c r="H47" s="54">
        <v>20</v>
      </c>
      <c r="I47" s="54">
        <v>17</v>
      </c>
      <c r="J47" s="54">
        <v>21</v>
      </c>
      <c r="K47" s="54">
        <v>30</v>
      </c>
      <c r="L47" s="54">
        <v>24</v>
      </c>
      <c r="M47" s="97">
        <v>25</v>
      </c>
      <c r="N47" s="57">
        <f t="shared" si="43"/>
        <v>164</v>
      </c>
    </row>
    <row r="48" spans="1:14" x14ac:dyDescent="0.2">
      <c r="A48" s="30" t="s">
        <v>31</v>
      </c>
      <c r="B48" s="54">
        <v>70</v>
      </c>
      <c r="C48" s="54">
        <v>62</v>
      </c>
      <c r="D48" s="54">
        <v>94</v>
      </c>
      <c r="E48" s="54">
        <v>30</v>
      </c>
      <c r="F48" s="54">
        <v>48</v>
      </c>
      <c r="G48" s="54">
        <v>40</v>
      </c>
      <c r="H48" s="54">
        <v>28</v>
      </c>
      <c r="I48" s="54">
        <v>38</v>
      </c>
      <c r="J48" s="54">
        <v>48</v>
      </c>
      <c r="K48" s="54">
        <v>56</v>
      </c>
      <c r="L48" s="54">
        <v>44</v>
      </c>
      <c r="M48" s="97">
        <v>32</v>
      </c>
      <c r="N48" s="57">
        <f t="shared" si="43"/>
        <v>590</v>
      </c>
    </row>
    <row r="49" spans="1:14" x14ac:dyDescent="0.2">
      <c r="A49" s="30" t="s">
        <v>32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97"/>
      <c r="N49" s="57">
        <f t="shared" si="43"/>
        <v>0</v>
      </c>
    </row>
    <row r="50" spans="1:14" ht="13.5" thickBot="1" x14ac:dyDescent="0.25">
      <c r="A50" s="31" t="s">
        <v>33</v>
      </c>
      <c r="B50" s="54">
        <v>593</v>
      </c>
      <c r="C50" s="54">
        <v>511</v>
      </c>
      <c r="D50" s="54">
        <v>323</v>
      </c>
      <c r="E50" s="54">
        <v>170</v>
      </c>
      <c r="F50" s="54">
        <v>206</v>
      </c>
      <c r="G50" s="54">
        <v>368</v>
      </c>
      <c r="H50" s="54">
        <v>512</v>
      </c>
      <c r="I50" s="54">
        <v>454</v>
      </c>
      <c r="J50" s="54">
        <v>544</v>
      </c>
      <c r="K50" s="54">
        <v>464</v>
      </c>
      <c r="L50" s="54">
        <v>271</v>
      </c>
      <c r="M50" s="97">
        <v>132</v>
      </c>
      <c r="N50" s="57">
        <f t="shared" si="43"/>
        <v>4548</v>
      </c>
    </row>
    <row r="51" spans="1:14" ht="13.5" thickBot="1" x14ac:dyDescent="0.25">
      <c r="A51" s="47" t="s">
        <v>34</v>
      </c>
      <c r="B51" s="59">
        <f>SUM(B46:B50)</f>
        <v>898</v>
      </c>
      <c r="C51" s="59">
        <f t="shared" ref="C51:N51" si="44">SUM(C46:C50)</f>
        <v>844</v>
      </c>
      <c r="D51" s="59">
        <f t="shared" si="44"/>
        <v>641</v>
      </c>
      <c r="E51" s="59">
        <f t="shared" si="44"/>
        <v>262</v>
      </c>
      <c r="F51" s="59">
        <f t="shared" ref="F51" si="45">SUM(F46:F50)</f>
        <v>353</v>
      </c>
      <c r="G51" s="59">
        <f t="shared" si="44"/>
        <v>502</v>
      </c>
      <c r="H51" s="59">
        <f t="shared" ref="H51:J51" si="46">SUM(H46:H50)</f>
        <v>741</v>
      </c>
      <c r="I51" s="59">
        <f t="shared" si="46"/>
        <v>646</v>
      </c>
      <c r="J51" s="59">
        <f t="shared" si="46"/>
        <v>736</v>
      </c>
      <c r="K51" s="59">
        <f t="shared" si="44"/>
        <v>678</v>
      </c>
      <c r="L51" s="59">
        <f t="shared" ref="L51" si="47">SUM(L46:L50)</f>
        <v>447</v>
      </c>
      <c r="M51" s="59">
        <f t="shared" si="44"/>
        <v>267</v>
      </c>
      <c r="N51" s="60">
        <f t="shared" si="44"/>
        <v>7015</v>
      </c>
    </row>
    <row r="52" spans="1:14" x14ac:dyDescent="0.2">
      <c r="A52" s="3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</row>
    <row r="53" spans="1:14" x14ac:dyDescent="0.2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</row>
    <row r="54" spans="1:14" x14ac:dyDescent="0.2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</row>
    <row r="55" spans="1:14" x14ac:dyDescent="0.2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</row>
    <row r="56" spans="1:14" x14ac:dyDescent="0.2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</row>
    <row r="57" spans="1:14" x14ac:dyDescent="0.2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</row>
    <row r="58" spans="1:14" x14ac:dyDescent="0.2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</row>
    <row r="59" spans="1:14" x14ac:dyDescent="0.2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</row>
    <row r="60" spans="1:14" x14ac:dyDescent="0.2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</row>
    <row r="61" spans="1:14" x14ac:dyDescent="0.2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</row>
    <row r="62" spans="1:14" x14ac:dyDescent="0.2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</row>
    <row r="63" spans="1:14" x14ac:dyDescent="0.2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</row>
    <row r="64" spans="1:14" x14ac:dyDescent="0.2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</row>
    <row r="65" spans="1:14" x14ac:dyDescent="0.2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</row>
    <row r="66" spans="1:14" ht="13.5" thickBot="1" x14ac:dyDescent="0.25">
      <c r="A66" s="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</row>
    <row r="67" spans="1:14" ht="13.5" thickBot="1" x14ac:dyDescent="0.25">
      <c r="A67" s="14" t="s">
        <v>50</v>
      </c>
      <c r="B67" s="23"/>
      <c r="C67" s="15"/>
      <c r="D67" s="15"/>
      <c r="E67" s="16"/>
      <c r="F67" s="16"/>
      <c r="G67" s="17"/>
      <c r="H67" s="17"/>
      <c r="I67" s="18"/>
      <c r="J67" s="18"/>
      <c r="K67" s="18"/>
      <c r="L67" s="18"/>
      <c r="M67" s="18"/>
      <c r="N67" s="19"/>
    </row>
    <row r="68" spans="1:14" x14ac:dyDescent="0.2">
      <c r="A68" s="29" t="s">
        <v>35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1</v>
      </c>
      <c r="I68" s="80">
        <v>0</v>
      </c>
      <c r="J68" s="80">
        <v>0</v>
      </c>
      <c r="K68" s="95">
        <v>1</v>
      </c>
      <c r="L68" s="95">
        <v>0</v>
      </c>
      <c r="M68" s="95">
        <v>0</v>
      </c>
      <c r="N68" s="58">
        <f t="shared" ref="N68:N76" si="48">SUM(B68:M68)</f>
        <v>2</v>
      </c>
    </row>
    <row r="69" spans="1:14" x14ac:dyDescent="0.2">
      <c r="A69" s="30" t="s">
        <v>36</v>
      </c>
      <c r="B69" s="81">
        <v>70</v>
      </c>
      <c r="C69" s="81">
        <v>105</v>
      </c>
      <c r="D69" s="81">
        <v>139</v>
      </c>
      <c r="E69" s="82">
        <v>28</v>
      </c>
      <c r="F69" s="82">
        <v>49</v>
      </c>
      <c r="G69" s="81">
        <v>35</v>
      </c>
      <c r="H69" s="81">
        <v>69</v>
      </c>
      <c r="I69" s="81">
        <v>40</v>
      </c>
      <c r="J69" s="81">
        <v>51</v>
      </c>
      <c r="K69" s="78">
        <v>47</v>
      </c>
      <c r="L69" s="78">
        <v>36</v>
      </c>
      <c r="M69" s="78">
        <v>29</v>
      </c>
      <c r="N69" s="57">
        <f t="shared" si="48"/>
        <v>698</v>
      </c>
    </row>
    <row r="70" spans="1:14" x14ac:dyDescent="0.2">
      <c r="A70" s="30" t="s">
        <v>37</v>
      </c>
      <c r="B70" s="81">
        <v>155</v>
      </c>
      <c r="C70" s="81">
        <v>113</v>
      </c>
      <c r="D70" s="81">
        <v>87</v>
      </c>
      <c r="E70" s="82">
        <v>50</v>
      </c>
      <c r="F70" s="82">
        <v>62</v>
      </c>
      <c r="G70" s="81">
        <v>58</v>
      </c>
      <c r="H70" s="81">
        <v>84</v>
      </c>
      <c r="I70" s="81">
        <v>105</v>
      </c>
      <c r="J70" s="81">
        <v>98</v>
      </c>
      <c r="K70" s="78">
        <v>122</v>
      </c>
      <c r="L70" s="78">
        <v>89</v>
      </c>
      <c r="M70" s="78">
        <v>61</v>
      </c>
      <c r="N70" s="57">
        <f t="shared" si="48"/>
        <v>1084</v>
      </c>
    </row>
    <row r="71" spans="1:14" x14ac:dyDescent="0.2">
      <c r="A71" s="30" t="s">
        <v>38</v>
      </c>
      <c r="B71" s="81">
        <v>112</v>
      </c>
      <c r="C71" s="81">
        <v>108</v>
      </c>
      <c r="D71" s="81">
        <v>51</v>
      </c>
      <c r="E71" s="82">
        <v>10</v>
      </c>
      <c r="F71" s="82">
        <v>19</v>
      </c>
      <c r="G71" s="81">
        <v>22</v>
      </c>
      <c r="H71" s="81">
        <v>82</v>
      </c>
      <c r="I71" s="81">
        <v>81</v>
      </c>
      <c r="J71" s="81">
        <v>80</v>
      </c>
      <c r="K71" s="78">
        <v>70</v>
      </c>
      <c r="L71" s="78">
        <v>65</v>
      </c>
      <c r="M71" s="78">
        <v>21</v>
      </c>
      <c r="N71" s="57">
        <f t="shared" si="48"/>
        <v>721</v>
      </c>
    </row>
    <row r="72" spans="1:14" x14ac:dyDescent="0.2">
      <c r="A72" s="30" t="s">
        <v>39</v>
      </c>
      <c r="B72" s="81">
        <v>146</v>
      </c>
      <c r="C72" s="81">
        <v>102</v>
      </c>
      <c r="D72" s="81">
        <v>77</v>
      </c>
      <c r="E72" s="82">
        <v>12</v>
      </c>
      <c r="F72" s="82">
        <v>28</v>
      </c>
      <c r="G72" s="81">
        <v>41</v>
      </c>
      <c r="H72" s="81">
        <v>106</v>
      </c>
      <c r="I72" s="81">
        <v>102</v>
      </c>
      <c r="J72" s="81">
        <v>122</v>
      </c>
      <c r="K72" s="78">
        <v>105</v>
      </c>
      <c r="L72" s="78">
        <v>68</v>
      </c>
      <c r="M72" s="78">
        <v>34</v>
      </c>
      <c r="N72" s="57">
        <f t="shared" si="48"/>
        <v>943</v>
      </c>
    </row>
    <row r="73" spans="1:14" x14ac:dyDescent="0.2">
      <c r="A73" s="30" t="s">
        <v>41</v>
      </c>
      <c r="B73" s="81">
        <v>117</v>
      </c>
      <c r="C73" s="81">
        <v>104</v>
      </c>
      <c r="D73" s="81">
        <v>68</v>
      </c>
      <c r="E73" s="82">
        <v>62</v>
      </c>
      <c r="F73" s="82">
        <v>55</v>
      </c>
      <c r="G73" s="81">
        <v>64</v>
      </c>
      <c r="H73" s="81">
        <v>102</v>
      </c>
      <c r="I73" s="81">
        <v>99</v>
      </c>
      <c r="J73" s="81">
        <v>88</v>
      </c>
      <c r="K73" s="78">
        <v>110</v>
      </c>
      <c r="L73" s="78">
        <v>73</v>
      </c>
      <c r="M73" s="78">
        <v>44</v>
      </c>
      <c r="N73" s="57">
        <f t="shared" si="48"/>
        <v>986</v>
      </c>
    </row>
    <row r="74" spans="1:14" x14ac:dyDescent="0.2">
      <c r="A74" s="30" t="s">
        <v>42</v>
      </c>
      <c r="B74" s="81">
        <v>126</v>
      </c>
      <c r="C74" s="81">
        <v>137</v>
      </c>
      <c r="D74" s="81">
        <v>91</v>
      </c>
      <c r="E74" s="82">
        <v>52</v>
      </c>
      <c r="F74" s="82">
        <v>64</v>
      </c>
      <c r="G74" s="81">
        <v>71</v>
      </c>
      <c r="H74" s="81">
        <v>110</v>
      </c>
      <c r="I74" s="81">
        <v>73</v>
      </c>
      <c r="J74" s="81">
        <v>73</v>
      </c>
      <c r="K74" s="78">
        <v>71</v>
      </c>
      <c r="L74" s="78">
        <v>50</v>
      </c>
      <c r="M74" s="78">
        <v>32</v>
      </c>
      <c r="N74" s="57">
        <f t="shared" si="48"/>
        <v>950</v>
      </c>
    </row>
    <row r="75" spans="1:14" x14ac:dyDescent="0.2">
      <c r="A75" s="64" t="s">
        <v>44</v>
      </c>
      <c r="B75" s="81">
        <v>117</v>
      </c>
      <c r="C75" s="81">
        <v>104</v>
      </c>
      <c r="D75" s="81">
        <v>74</v>
      </c>
      <c r="E75" s="81">
        <v>40</v>
      </c>
      <c r="F75" s="81">
        <v>63</v>
      </c>
      <c r="G75" s="81">
        <v>121</v>
      </c>
      <c r="H75" s="81">
        <v>112</v>
      </c>
      <c r="I75" s="81">
        <v>98</v>
      </c>
      <c r="J75" s="81">
        <v>130</v>
      </c>
      <c r="K75" s="78">
        <v>82</v>
      </c>
      <c r="L75" s="78">
        <v>41</v>
      </c>
      <c r="M75" s="78">
        <v>28</v>
      </c>
      <c r="N75" s="57">
        <f t="shared" si="48"/>
        <v>1010</v>
      </c>
    </row>
    <row r="76" spans="1:14" ht="13.5" thickBot="1" x14ac:dyDescent="0.25">
      <c r="A76" s="64" t="s">
        <v>45</v>
      </c>
      <c r="B76" s="81">
        <v>55</v>
      </c>
      <c r="C76" s="81">
        <v>71</v>
      </c>
      <c r="D76" s="81">
        <v>54</v>
      </c>
      <c r="E76" s="81">
        <v>8</v>
      </c>
      <c r="F76" s="81">
        <v>13</v>
      </c>
      <c r="G76" s="82">
        <v>90</v>
      </c>
      <c r="H76" s="82">
        <v>75</v>
      </c>
      <c r="I76" s="82">
        <v>48</v>
      </c>
      <c r="J76" s="82">
        <v>94</v>
      </c>
      <c r="K76" s="99">
        <v>70</v>
      </c>
      <c r="L76" s="99">
        <v>25</v>
      </c>
      <c r="M76" s="99">
        <v>18</v>
      </c>
      <c r="N76" s="57">
        <f t="shared" si="48"/>
        <v>621</v>
      </c>
    </row>
    <row r="77" spans="1:14" ht="13.5" thickBot="1" x14ac:dyDescent="0.25">
      <c r="A77" s="47" t="s">
        <v>40</v>
      </c>
      <c r="B77" s="83">
        <f>SUM(B68:B76)</f>
        <v>898</v>
      </c>
      <c r="C77" s="83">
        <f t="shared" ref="C77:D77" si="49">SUM(C68:C76)</f>
        <v>844</v>
      </c>
      <c r="D77" s="83">
        <f t="shared" si="49"/>
        <v>641</v>
      </c>
      <c r="E77" s="84">
        <f>SUM(E68:E76)</f>
        <v>262</v>
      </c>
      <c r="F77" s="84">
        <f>SUM(F68:F76)</f>
        <v>353</v>
      </c>
      <c r="G77" s="83">
        <f>SUM(G68:G76)</f>
        <v>502</v>
      </c>
      <c r="H77" s="83">
        <f>SUM(H68:H76)</f>
        <v>741</v>
      </c>
      <c r="I77" s="83">
        <f t="shared" ref="I77:M77" si="50">SUM(I68:I76)</f>
        <v>646</v>
      </c>
      <c r="J77" s="83">
        <f t="shared" ref="J77" si="51">SUM(J68:J76)</f>
        <v>736</v>
      </c>
      <c r="K77" s="83">
        <f t="shared" si="50"/>
        <v>678</v>
      </c>
      <c r="L77" s="83">
        <f t="shared" si="50"/>
        <v>447</v>
      </c>
      <c r="M77" s="83">
        <f t="shared" si="50"/>
        <v>267</v>
      </c>
      <c r="N77" s="59">
        <f t="shared" ref="N77" si="52">SUM(N68:N76)</f>
        <v>7015</v>
      </c>
    </row>
    <row r="78" spans="1:14" ht="12.75" customHeight="1" x14ac:dyDescent="0.2">
      <c r="E78" s="68"/>
      <c r="F78" s="68"/>
      <c r="G78" s="68"/>
      <c r="H78" s="68"/>
    </row>
  </sheetData>
  <pageMargins left="0.2" right="0.2" top="0.25" bottom="0.25" header="0.3" footer="0.3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68"/>
  <sheetViews>
    <sheetView tabSelected="1" zoomScale="110" zoomScaleNormal="110" workbookViewId="0">
      <pane ySplit="1" topLeftCell="A2" activePane="bottomLeft" state="frozen"/>
      <selection activeCell="L25" sqref="L25"/>
      <selection pane="bottomLeft" activeCell="A3" sqref="A3"/>
    </sheetView>
  </sheetViews>
  <sheetFormatPr defaultColWidth="0" defaultRowHeight="0" customHeight="1" zeroHeight="1" x14ac:dyDescent="0.2"/>
  <cols>
    <col min="1" max="1" width="28.375" style="43" bestFit="1" customWidth="1"/>
    <col min="2" max="14" width="10.75" style="41" customWidth="1"/>
    <col min="15" max="255" width="6.625" style="41" customWidth="1"/>
    <col min="256" max="256" width="0.25" style="41" customWidth="1"/>
    <col min="257" max="16384" width="0.25" style="41" hidden="1"/>
  </cols>
  <sheetData>
    <row r="1" spans="1:14" s="42" customFormat="1" ht="13.5" thickBot="1" x14ac:dyDescent="0.25">
      <c r="A1" s="24"/>
      <c r="B1" s="25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8" t="s">
        <v>22</v>
      </c>
    </row>
    <row r="2" spans="1:14" ht="13.5" thickBot="1" x14ac:dyDescent="0.25">
      <c r="A2" s="14" t="s">
        <v>51</v>
      </c>
      <c r="B2" s="23"/>
      <c r="C2" s="15"/>
      <c r="D2" s="15"/>
      <c r="E2" s="16"/>
      <c r="F2" s="17"/>
      <c r="G2" s="17"/>
      <c r="H2" s="17"/>
      <c r="I2" s="18"/>
      <c r="J2" s="18"/>
      <c r="K2" s="18"/>
      <c r="L2" s="18"/>
      <c r="M2" s="18"/>
      <c r="N2" s="19"/>
    </row>
    <row r="3" spans="1:14" ht="12.75" x14ac:dyDescent="0.2">
      <c r="A3" s="62" t="s">
        <v>63</v>
      </c>
      <c r="B3" s="110">
        <v>3042</v>
      </c>
      <c r="C3" s="118">
        <v>2244</v>
      </c>
      <c r="D3" s="10">
        <v>1503</v>
      </c>
      <c r="E3" s="10">
        <v>709</v>
      </c>
      <c r="F3" s="10">
        <v>1067</v>
      </c>
      <c r="G3" s="10">
        <v>1423</v>
      </c>
      <c r="H3" s="10">
        <v>1683</v>
      </c>
      <c r="I3" s="10">
        <v>1616</v>
      </c>
      <c r="J3" s="10">
        <v>1765</v>
      </c>
      <c r="K3" s="10">
        <v>2127</v>
      </c>
      <c r="L3" s="10">
        <v>1759</v>
      </c>
      <c r="M3" s="10">
        <v>1706</v>
      </c>
      <c r="N3" s="50">
        <f>SUM(B3:M3)</f>
        <v>20644</v>
      </c>
    </row>
    <row r="4" spans="1:14" ht="12.75" x14ac:dyDescent="0.2">
      <c r="A4" s="30" t="s">
        <v>46</v>
      </c>
      <c r="B4" s="111">
        <v>139</v>
      </c>
      <c r="C4" s="119">
        <v>324</v>
      </c>
      <c r="D4" s="100">
        <v>156</v>
      </c>
      <c r="E4" s="100">
        <v>0</v>
      </c>
      <c r="F4" s="100">
        <v>0</v>
      </c>
      <c r="G4" s="100">
        <v>0</v>
      </c>
      <c r="H4" s="100">
        <v>0</v>
      </c>
      <c r="I4" s="100">
        <v>0</v>
      </c>
      <c r="J4" s="100">
        <v>0</v>
      </c>
      <c r="K4" s="100">
        <v>0</v>
      </c>
      <c r="L4" s="100">
        <v>0</v>
      </c>
      <c r="M4" s="100">
        <v>0</v>
      </c>
      <c r="N4" s="50">
        <f t="shared" ref="N4" si="0">SUM(B4:M4)</f>
        <v>619</v>
      </c>
    </row>
    <row r="5" spans="1:14" ht="0" hidden="1" customHeight="1" x14ac:dyDescent="0.2">
      <c r="A5" s="41"/>
    </row>
    <row r="6" spans="1:14" ht="0" hidden="1" customHeight="1" x14ac:dyDescent="0.2">
      <c r="A6" s="41"/>
    </row>
    <row r="7" spans="1:14" ht="0" hidden="1" customHeight="1" x14ac:dyDescent="0.2">
      <c r="A7" s="41"/>
    </row>
    <row r="8" spans="1:14" ht="0" hidden="1" customHeight="1" x14ac:dyDescent="0.2">
      <c r="A8" s="41"/>
    </row>
    <row r="9" spans="1:14" ht="0" hidden="1" customHeight="1" x14ac:dyDescent="0.2">
      <c r="A9" s="41"/>
    </row>
    <row r="10" spans="1:14" ht="0" hidden="1" customHeight="1" x14ac:dyDescent="0.2">
      <c r="A10" s="41"/>
    </row>
    <row r="11" spans="1:14" ht="0" hidden="1" customHeight="1" x14ac:dyDescent="0.2">
      <c r="A11" s="41"/>
    </row>
    <row r="12" spans="1:14" ht="0" hidden="1" customHeight="1" x14ac:dyDescent="0.2">
      <c r="A12" s="41"/>
    </row>
    <row r="13" spans="1:14" ht="0" hidden="1" customHeight="1" x14ac:dyDescent="0.2">
      <c r="A13" s="41"/>
    </row>
    <row r="14" spans="1:14" ht="0" hidden="1" customHeight="1" x14ac:dyDescent="0.2">
      <c r="A14" s="41"/>
    </row>
    <row r="15" spans="1:14" ht="0" hidden="1" customHeight="1" x14ac:dyDescent="0.2">
      <c r="A15" s="41"/>
    </row>
    <row r="16" spans="1:14" ht="0" hidden="1" customHeight="1" x14ac:dyDescent="0.2">
      <c r="A16" s="41"/>
    </row>
    <row r="17" spans="1:1" ht="0" hidden="1" customHeight="1" x14ac:dyDescent="0.2">
      <c r="A17" s="41"/>
    </row>
    <row r="18" spans="1:1" ht="0" hidden="1" customHeight="1" x14ac:dyDescent="0.2">
      <c r="A18" s="41"/>
    </row>
    <row r="19" spans="1:1" ht="0" hidden="1" customHeight="1" x14ac:dyDescent="0.2">
      <c r="A19" s="41"/>
    </row>
    <row r="20" spans="1:1" ht="0" hidden="1" customHeight="1" x14ac:dyDescent="0.2">
      <c r="A20" s="41"/>
    </row>
    <row r="21" spans="1:1" ht="0" hidden="1" customHeight="1" x14ac:dyDescent="0.2">
      <c r="A21" s="41"/>
    </row>
    <row r="22" spans="1:1" ht="0" hidden="1" customHeight="1" x14ac:dyDescent="0.2">
      <c r="A22" s="41"/>
    </row>
    <row r="23" spans="1:1" ht="0" hidden="1" customHeight="1" x14ac:dyDescent="0.2">
      <c r="A23" s="41"/>
    </row>
    <row r="24" spans="1:1" ht="0" hidden="1" customHeight="1" x14ac:dyDescent="0.2">
      <c r="A24" s="41"/>
    </row>
    <row r="25" spans="1:1" ht="0" hidden="1" customHeight="1" x14ac:dyDescent="0.2">
      <c r="A25" s="41"/>
    </row>
    <row r="26" spans="1:1" ht="0" hidden="1" customHeight="1" x14ac:dyDescent="0.2">
      <c r="A26" s="41"/>
    </row>
    <row r="27" spans="1:1" ht="0" hidden="1" customHeight="1" x14ac:dyDescent="0.2">
      <c r="A27" s="41"/>
    </row>
    <row r="28" spans="1:1" ht="0" hidden="1" customHeight="1" x14ac:dyDescent="0.2">
      <c r="A28" s="41"/>
    </row>
    <row r="29" spans="1:1" ht="0" hidden="1" customHeight="1" x14ac:dyDescent="0.2">
      <c r="A29" s="41"/>
    </row>
    <row r="30" spans="1:1" ht="0" hidden="1" customHeight="1" x14ac:dyDescent="0.2">
      <c r="A30" s="41"/>
    </row>
    <row r="31" spans="1:1" ht="0" hidden="1" customHeight="1" x14ac:dyDescent="0.2">
      <c r="A31" s="41"/>
    </row>
    <row r="32" spans="1:1" ht="0" hidden="1" customHeight="1" x14ac:dyDescent="0.2">
      <c r="A32" s="41"/>
    </row>
    <row r="33" spans="1:1" ht="0" hidden="1" customHeight="1" x14ac:dyDescent="0.2">
      <c r="A33" s="41"/>
    </row>
    <row r="34" spans="1:1" ht="0" hidden="1" customHeight="1" x14ac:dyDescent="0.2">
      <c r="A34" s="41"/>
    </row>
    <row r="35" spans="1:1" ht="0" hidden="1" customHeight="1" x14ac:dyDescent="0.2">
      <c r="A35" s="41"/>
    </row>
    <row r="36" spans="1:1" ht="0" hidden="1" customHeight="1" x14ac:dyDescent="0.2">
      <c r="A36" s="41"/>
    </row>
    <row r="37" spans="1:1" ht="0" hidden="1" customHeight="1" x14ac:dyDescent="0.2">
      <c r="A37" s="41"/>
    </row>
    <row r="38" spans="1:1" ht="0" hidden="1" customHeight="1" x14ac:dyDescent="0.2">
      <c r="A38" s="41"/>
    </row>
    <row r="39" spans="1:1" ht="0" hidden="1" customHeight="1" x14ac:dyDescent="0.2">
      <c r="A39" s="41"/>
    </row>
    <row r="40" spans="1:1" ht="0" hidden="1" customHeight="1" x14ac:dyDescent="0.2">
      <c r="A40" s="41"/>
    </row>
    <row r="41" spans="1:1" ht="0" hidden="1" customHeight="1" x14ac:dyDescent="0.2">
      <c r="A41" s="41"/>
    </row>
    <row r="42" spans="1:1" ht="0" hidden="1" customHeight="1" x14ac:dyDescent="0.2">
      <c r="A42" s="41"/>
    </row>
    <row r="43" spans="1:1" ht="0" hidden="1" customHeight="1" x14ac:dyDescent="0.2">
      <c r="A43" s="41"/>
    </row>
    <row r="44" spans="1:1" ht="0" hidden="1" customHeight="1" x14ac:dyDescent="0.2">
      <c r="A44" s="41"/>
    </row>
    <row r="45" spans="1:1" ht="0" hidden="1" customHeight="1" x14ac:dyDescent="0.2">
      <c r="A45" s="41"/>
    </row>
    <row r="46" spans="1:1" ht="0" hidden="1" customHeight="1" x14ac:dyDescent="0.2">
      <c r="A46" s="41"/>
    </row>
    <row r="47" spans="1:1" ht="0" hidden="1" customHeight="1" x14ac:dyDescent="0.2">
      <c r="A47" s="41"/>
    </row>
    <row r="48" spans="1:1" ht="0" hidden="1" customHeight="1" x14ac:dyDescent="0.2">
      <c r="A48" s="41"/>
    </row>
    <row r="49" spans="1:1" ht="0" hidden="1" customHeight="1" x14ac:dyDescent="0.2">
      <c r="A49" s="41"/>
    </row>
    <row r="50" spans="1:1" ht="0" hidden="1" customHeight="1" x14ac:dyDescent="0.2">
      <c r="A50" s="41"/>
    </row>
    <row r="51" spans="1:1" ht="0" hidden="1" customHeight="1" x14ac:dyDescent="0.2">
      <c r="A51" s="41"/>
    </row>
    <row r="52" spans="1:1" ht="0" hidden="1" customHeight="1" x14ac:dyDescent="0.2">
      <c r="A52" s="41"/>
    </row>
    <row r="53" spans="1:1" ht="0" hidden="1" customHeight="1" x14ac:dyDescent="0.2">
      <c r="A53" s="41"/>
    </row>
    <row r="54" spans="1:1" ht="0" hidden="1" customHeight="1" x14ac:dyDescent="0.2">
      <c r="A54" s="41"/>
    </row>
    <row r="55" spans="1:1" ht="0" hidden="1" customHeight="1" x14ac:dyDescent="0.2">
      <c r="A55" s="41"/>
    </row>
    <row r="56" spans="1:1" ht="0" hidden="1" customHeight="1" x14ac:dyDescent="0.2">
      <c r="A56" s="41"/>
    </row>
    <row r="57" spans="1:1" ht="0" hidden="1" customHeight="1" x14ac:dyDescent="0.2">
      <c r="A57" s="41"/>
    </row>
    <row r="58" spans="1:1" ht="0" hidden="1" customHeight="1" x14ac:dyDescent="0.2">
      <c r="A58" s="41"/>
    </row>
    <row r="59" spans="1:1" ht="0" hidden="1" customHeight="1" x14ac:dyDescent="0.2">
      <c r="A59" s="41"/>
    </row>
    <row r="60" spans="1:1" ht="0" hidden="1" customHeight="1" x14ac:dyDescent="0.2">
      <c r="A60" s="41"/>
    </row>
    <row r="61" spans="1:1" ht="0" hidden="1" customHeight="1" x14ac:dyDescent="0.2">
      <c r="A61" s="41"/>
    </row>
    <row r="62" spans="1:1" ht="0" hidden="1" customHeight="1" x14ac:dyDescent="0.2">
      <c r="A62" s="41"/>
    </row>
    <row r="63" spans="1:1" ht="0" hidden="1" customHeight="1" x14ac:dyDescent="0.2">
      <c r="A63" s="41"/>
    </row>
    <row r="64" spans="1:1" ht="0" hidden="1" customHeight="1" x14ac:dyDescent="0.2">
      <c r="A64" s="41"/>
    </row>
    <row r="65" spans="1:1" ht="0" hidden="1" customHeight="1" x14ac:dyDescent="0.2">
      <c r="A65" s="41"/>
    </row>
    <row r="66" spans="1:1" ht="0" hidden="1" customHeight="1" x14ac:dyDescent="0.2">
      <c r="A66" s="41"/>
    </row>
    <row r="67" spans="1:1" ht="0" hidden="1" customHeight="1" x14ac:dyDescent="0.2">
      <c r="A67" s="41"/>
    </row>
    <row r="68" spans="1:1" ht="0" hidden="1" customHeight="1" x14ac:dyDescent="0.2">
      <c r="A68" s="41"/>
    </row>
  </sheetData>
  <pageMargins left="0.2" right="0.2" top="0.25" bottom="0.2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Trip Summary</vt:lpstr>
      <vt:lpstr>Call Summary</vt:lpstr>
      <vt:lpstr>'Call Summary'!Print_Area</vt:lpstr>
      <vt:lpstr>'Trip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2022-04-08T18:40:11Z</dcterms:created>
  <dcterms:modified xsi:type="dcterms:W3CDTF">2022-04-08T18:44:53Z</dcterms:modified>
</cp:coreProperties>
</file>