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Sara Grier\Contracts - MAs\Meridian Barrier - 22225\Price List\"/>
    </mc:Choice>
  </mc:AlternateContent>
  <xr:revisionPtr revIDLastSave="0" documentId="8_{21A9E7A2-06A5-494A-8E7A-6D5A93365CDA}" xr6:coauthVersionLast="36" xr6:coauthVersionMax="36" xr10:uidLastSave="{00000000-0000-0000-0000-000000000000}"/>
  <bookViews>
    <workbookView xWindow="-32688" yWindow="888" windowWidth="23016" windowHeight="13656" xr2:uid="{C3C5844A-3773-474D-9896-0A65A8A413BD}"/>
  </bookViews>
  <sheets>
    <sheet name="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C62" i="1"/>
  <c r="D62" i="1" s="1"/>
  <c r="C61" i="1"/>
  <c r="D61" i="1" s="1"/>
  <c r="C59" i="1"/>
  <c r="D59" i="1" s="1"/>
  <c r="C58" i="1"/>
  <c r="D58" i="1" s="1"/>
  <c r="C57" i="1"/>
  <c r="D57" i="1" s="1"/>
  <c r="C60" i="1"/>
  <c r="D60" i="1" s="1"/>
  <c r="C56" i="1"/>
  <c r="C47" i="1"/>
  <c r="D47" i="1" s="1"/>
  <c r="D50" i="1"/>
  <c r="C49" i="1"/>
  <c r="D49" i="1"/>
  <c r="C48" i="1"/>
  <c r="D48" i="1" s="1"/>
  <c r="C46" i="1"/>
  <c r="D46" i="1" s="1"/>
  <c r="C45" i="1"/>
  <c r="D45" i="1" s="1"/>
  <c r="C44" i="1"/>
  <c r="D44" i="1" s="1"/>
  <c r="C39" i="1"/>
  <c r="D39" i="1" s="1"/>
  <c r="C38" i="1"/>
  <c r="D38" i="1" s="1"/>
  <c r="C37" i="1"/>
  <c r="D37" i="1" s="1"/>
  <c r="C36" i="1"/>
  <c r="C35" i="1"/>
  <c r="D35" i="1" s="1"/>
  <c r="C34" i="1"/>
  <c r="D34" i="1" s="1"/>
  <c r="C33" i="1"/>
  <c r="D33" i="1" s="1"/>
  <c r="C32" i="1"/>
  <c r="D32" i="1" s="1"/>
  <c r="C51" i="1" l="1"/>
  <c r="C40" i="1"/>
  <c r="D51" i="1"/>
  <c r="D36" i="1"/>
  <c r="D40" i="1"/>
  <c r="C63" i="1"/>
  <c r="D56" i="1"/>
  <c r="D63" i="1" s="1"/>
</calcChain>
</file>

<file path=xl/sharedStrings.xml><?xml version="1.0" encoding="utf-8"?>
<sst xmlns="http://schemas.openxmlformats.org/spreadsheetml/2006/main" count="91" uniqueCount="65">
  <si>
    <t>MFR PART NO</t>
  </si>
  <si>
    <t>MRDG-RGATE</t>
  </si>
  <si>
    <t>MRDG-RGATEKIT</t>
  </si>
  <si>
    <t>MRDG-TRLKIT1000</t>
  </si>
  <si>
    <t xml:space="preserve">MRDG-AGUARD </t>
  </si>
  <si>
    <t>MRDG-TRL7616NW</t>
  </si>
  <si>
    <t>MRDG-AGUARDKIT</t>
  </si>
  <si>
    <t xml:space="preserve">MRDG-BCRADLE </t>
  </si>
  <si>
    <t xml:space="preserve">MRDG-HMOUNT </t>
  </si>
  <si>
    <t>PRODUCT NAME</t>
  </si>
  <si>
    <t>Archer Rapid Gate</t>
  </si>
  <si>
    <t>Archer Rapid Gate Kit</t>
  </si>
  <si>
    <t>Archer Guard Trailer</t>
  </si>
  <si>
    <t xml:space="preserve">Beam Gate Beam Cradles </t>
  </si>
  <si>
    <t>Archer Hauler Mount  </t>
  </si>
  <si>
    <t>DISCOUNT PRICE OFFERED TO GSA</t>
  </si>
  <si>
    <t>COMMERCIAL PRICE LIST</t>
  </si>
  <si>
    <t>Archer Trailer Kit 1000 - Components</t>
  </si>
  <si>
    <t>Archer 1200 Barrier</t>
  </si>
  <si>
    <t>Archer Manual Hauler</t>
  </si>
  <si>
    <t>Archer Field Tow Bar</t>
  </si>
  <si>
    <t>Archer Arrestor Cables (4 ft.)</t>
  </si>
  <si>
    <t>3 Channel ADA Cable Protector</t>
  </si>
  <si>
    <t>Meridian 8 Barrier Drop Deck Trailer</t>
  </si>
  <si>
    <t>Wayfinding Package</t>
  </si>
  <si>
    <t>Rapid Gate Kit</t>
  </si>
  <si>
    <t>Total</t>
  </si>
  <si>
    <t>Archer Guard - Components</t>
  </si>
  <si>
    <t xml:space="preserve">Archer Wayfinding Frames </t>
  </si>
  <si>
    <t xml:space="preserve">Wayfinding Reflective signs </t>
  </si>
  <si>
    <t>Archer Set Square</t>
  </si>
  <si>
    <t>Archer Guard Trailer Kit  - Components</t>
  </si>
  <si>
    <t>Quantity</t>
  </si>
  <si>
    <t>MSRP</t>
  </si>
  <si>
    <t>GSA</t>
  </si>
  <si>
    <t>Meridian Rapid Defense Group, LLC</t>
  </si>
  <si>
    <t>AAC10F001-2</t>
  </si>
  <si>
    <t>AAC4001-2</t>
  </si>
  <si>
    <t>AFTB001</t>
  </si>
  <si>
    <t>AMHA003-2</t>
  </si>
  <si>
    <t>ADDT008</t>
  </si>
  <si>
    <t>AB1200</t>
  </si>
  <si>
    <t>Certified Training</t>
  </si>
  <si>
    <t>MRDG-CT</t>
  </si>
  <si>
    <t>AMB1200WSI</t>
  </si>
  <si>
    <t>Wayfinding Sign</t>
  </si>
  <si>
    <t>ABG001-2</t>
  </si>
  <si>
    <t>Archer Beam Gate 2.0</t>
  </si>
  <si>
    <t>ATUPLK001</t>
  </si>
  <si>
    <t>Archer Touch-Up Paint (6 cans)</t>
  </si>
  <si>
    <t>ACPR001</t>
  </si>
  <si>
    <t>Custom Paint &amp; Rust Prevention (per barrier)</t>
  </si>
  <si>
    <t>ABGB002</t>
  </si>
  <si>
    <t>Replacement Beam Gate Beam Set</t>
  </si>
  <si>
    <t>ABGB001</t>
  </si>
  <si>
    <t>Replacement Beam Gate Individual Beam</t>
  </si>
  <si>
    <t>AB1200W</t>
  </si>
  <si>
    <t>Replacement Barrier Wheel</t>
  </si>
  <si>
    <t>AMHAH001</t>
  </si>
  <si>
    <t>Replacement Hauler Hitch</t>
  </si>
  <si>
    <t>AGP001</t>
  </si>
  <si>
    <t>Graphics Package (Customer's choice of customized logo)</t>
  </si>
  <si>
    <t>Archer Trailer Kit 1000 (see below)</t>
  </si>
  <si>
    <t>Archer Guard (see below)</t>
  </si>
  <si>
    <t>Archer Guard Trailer Kit (see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</si>
</sst>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rgb="FFB8CCE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 applyAlignment="1">
      <alignment horizontal="right"/>
    </xf>
    <xf numFmtId="44" fontId="3" fillId="0" borderId="1" xfId="1" applyFont="1" applyBorder="1"/>
    <xf numFmtId="0" fontId="3" fillId="4" borderId="1" xfId="0" applyFont="1" applyFill="1" applyBorder="1"/>
    <xf numFmtId="44" fontId="3" fillId="4" borderId="1" xfId="0" applyNumberFormat="1" applyFont="1" applyFill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0" xfId="0" applyFont="1" applyFill="1" applyBorder="1"/>
    <xf numFmtId="44" fontId="3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4" xfId="0" applyFont="1" applyBorder="1"/>
    <xf numFmtId="0" fontId="3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7ED4-CFF2-4B72-98AC-156078CBB6D2}">
  <dimension ref="A1:D63"/>
  <sheetViews>
    <sheetView tabSelected="1" workbookViewId="0">
      <selection activeCell="H23" sqref="H23"/>
    </sheetView>
  </sheetViews>
  <sheetFormatPr defaultColWidth="9.26953125" defaultRowHeight="13.8" x14ac:dyDescent="0.3"/>
  <cols>
    <col min="1" max="1" width="26.1796875" style="8" customWidth="1"/>
    <col min="2" max="2" width="37.7265625" style="8" customWidth="1"/>
    <col min="3" max="3" width="11.6328125" style="8" customWidth="1"/>
    <col min="4" max="4" width="15.6328125" style="8" customWidth="1"/>
    <col min="5" max="16384" width="9.26953125" style="8"/>
  </cols>
  <sheetData>
    <row r="1" spans="1:4" x14ac:dyDescent="0.3">
      <c r="A1" s="9" t="s">
        <v>35</v>
      </c>
    </row>
    <row r="4" spans="1:4" ht="27.6" x14ac:dyDescent="0.3">
      <c r="A4" s="10" t="s">
        <v>0</v>
      </c>
      <c r="B4" s="10" t="s">
        <v>9</v>
      </c>
      <c r="C4" s="11" t="s">
        <v>16</v>
      </c>
      <c r="D4" s="12" t="s">
        <v>15</v>
      </c>
    </row>
    <row r="5" spans="1:4" x14ac:dyDescent="0.3">
      <c r="A5" s="3" t="s">
        <v>41</v>
      </c>
      <c r="B5" s="3" t="s">
        <v>18</v>
      </c>
      <c r="C5" s="4">
        <v>6750</v>
      </c>
      <c r="D5" s="5">
        <f t="shared" ref="D5:D28" si="0">C5*0.965</f>
        <v>6513.75</v>
      </c>
    </row>
    <row r="6" spans="1:4" x14ac:dyDescent="0.3">
      <c r="A6" s="3" t="s">
        <v>40</v>
      </c>
      <c r="B6" s="3" t="s">
        <v>23</v>
      </c>
      <c r="C6" s="4">
        <v>35490</v>
      </c>
      <c r="D6" s="5">
        <f t="shared" si="0"/>
        <v>34247.85</v>
      </c>
    </row>
    <row r="7" spans="1:4" x14ac:dyDescent="0.3">
      <c r="A7" s="3" t="s">
        <v>39</v>
      </c>
      <c r="B7" s="3" t="s">
        <v>19</v>
      </c>
      <c r="C7" s="4">
        <v>1995</v>
      </c>
      <c r="D7" s="5">
        <f t="shared" si="0"/>
        <v>1925.175</v>
      </c>
    </row>
    <row r="8" spans="1:4" x14ac:dyDescent="0.3">
      <c r="A8" s="3" t="s">
        <v>38</v>
      </c>
      <c r="B8" s="3" t="s">
        <v>20</v>
      </c>
      <c r="C8" s="4">
        <v>595</v>
      </c>
      <c r="D8" s="5">
        <f t="shared" si="0"/>
        <v>574.17499999999995</v>
      </c>
    </row>
    <row r="9" spans="1:4" x14ac:dyDescent="0.3">
      <c r="A9" s="3" t="s">
        <v>37</v>
      </c>
      <c r="B9" s="3" t="s">
        <v>21</v>
      </c>
      <c r="C9" s="4">
        <v>595</v>
      </c>
      <c r="D9" s="5">
        <f t="shared" si="0"/>
        <v>574.17499999999995</v>
      </c>
    </row>
    <row r="10" spans="1:4" x14ac:dyDescent="0.3">
      <c r="A10" s="3" t="s">
        <v>46</v>
      </c>
      <c r="B10" s="3" t="s">
        <v>47</v>
      </c>
      <c r="C10" s="4">
        <v>49995</v>
      </c>
      <c r="D10" s="5">
        <f t="shared" si="0"/>
        <v>48245.174999999996</v>
      </c>
    </row>
    <row r="11" spans="1:4" x14ac:dyDescent="0.3">
      <c r="A11" s="3" t="s">
        <v>36</v>
      </c>
      <c r="B11" s="3" t="s">
        <v>22</v>
      </c>
      <c r="C11" s="4">
        <v>595</v>
      </c>
      <c r="D11" s="5">
        <f t="shared" si="0"/>
        <v>574.17499999999995</v>
      </c>
    </row>
    <row r="12" spans="1:4" x14ac:dyDescent="0.3">
      <c r="A12" s="3" t="s">
        <v>43</v>
      </c>
      <c r="B12" s="3" t="s">
        <v>42</v>
      </c>
      <c r="C12" s="4">
        <v>3995</v>
      </c>
      <c r="D12" s="5">
        <f t="shared" si="0"/>
        <v>3855.1749999999997</v>
      </c>
    </row>
    <row r="13" spans="1:4" x14ac:dyDescent="0.3">
      <c r="A13" s="3" t="s">
        <v>1</v>
      </c>
      <c r="B13" s="3" t="s">
        <v>10</v>
      </c>
      <c r="C13" s="4">
        <v>39995</v>
      </c>
      <c r="D13" s="5">
        <f t="shared" si="0"/>
        <v>38595.174999999996</v>
      </c>
    </row>
    <row r="14" spans="1:4" x14ac:dyDescent="0.3">
      <c r="A14" s="3" t="s">
        <v>2</v>
      </c>
      <c r="B14" s="3" t="s">
        <v>11</v>
      </c>
      <c r="C14" s="4">
        <v>12995</v>
      </c>
      <c r="D14" s="5">
        <f t="shared" si="0"/>
        <v>12540.174999999999</v>
      </c>
    </row>
    <row r="15" spans="1:4" x14ac:dyDescent="0.3">
      <c r="A15" s="3" t="s">
        <v>3</v>
      </c>
      <c r="B15" s="3" t="s">
        <v>62</v>
      </c>
      <c r="C15" s="4">
        <v>119995</v>
      </c>
      <c r="D15" s="5">
        <f t="shared" si="0"/>
        <v>115795.175</v>
      </c>
    </row>
    <row r="16" spans="1:4" x14ac:dyDescent="0.3">
      <c r="A16" s="3" t="s">
        <v>4</v>
      </c>
      <c r="B16" s="3" t="s">
        <v>63</v>
      </c>
      <c r="C16" s="4">
        <v>29995</v>
      </c>
      <c r="D16" s="5">
        <f t="shared" si="0"/>
        <v>28945.174999999999</v>
      </c>
    </row>
    <row r="17" spans="1:4" x14ac:dyDescent="0.3">
      <c r="A17" s="3" t="s">
        <v>5</v>
      </c>
      <c r="B17" s="3" t="s">
        <v>12</v>
      </c>
      <c r="C17" s="4">
        <v>24995</v>
      </c>
      <c r="D17" s="5">
        <f t="shared" si="0"/>
        <v>24120.174999999999</v>
      </c>
    </row>
    <row r="18" spans="1:4" x14ac:dyDescent="0.3">
      <c r="A18" s="3" t="s">
        <v>6</v>
      </c>
      <c r="B18" s="3" t="s">
        <v>64</v>
      </c>
      <c r="C18" s="4">
        <v>84995</v>
      </c>
      <c r="D18" s="5">
        <f t="shared" si="0"/>
        <v>82020.175000000003</v>
      </c>
    </row>
    <row r="19" spans="1:4" x14ac:dyDescent="0.3">
      <c r="A19" s="3" t="s">
        <v>7</v>
      </c>
      <c r="B19" s="3" t="s">
        <v>13</v>
      </c>
      <c r="C19" s="4">
        <v>495</v>
      </c>
      <c r="D19" s="5">
        <f t="shared" si="0"/>
        <v>477.67500000000001</v>
      </c>
    </row>
    <row r="20" spans="1:4" x14ac:dyDescent="0.3">
      <c r="A20" s="13" t="s">
        <v>8</v>
      </c>
      <c r="B20" s="3" t="s">
        <v>14</v>
      </c>
      <c r="C20" s="4">
        <v>395</v>
      </c>
      <c r="D20" s="5">
        <f t="shared" si="0"/>
        <v>381.17500000000001</v>
      </c>
    </row>
    <row r="21" spans="1:4" x14ac:dyDescent="0.3">
      <c r="A21" s="13" t="s">
        <v>44</v>
      </c>
      <c r="B21" s="3" t="s">
        <v>45</v>
      </c>
      <c r="C21" s="4">
        <v>650</v>
      </c>
      <c r="D21" s="5">
        <f t="shared" si="0"/>
        <v>627.25</v>
      </c>
    </row>
    <row r="22" spans="1:4" x14ac:dyDescent="0.3">
      <c r="A22" s="13" t="s">
        <v>48</v>
      </c>
      <c r="B22" s="3" t="s">
        <v>49</v>
      </c>
      <c r="C22" s="4">
        <v>195</v>
      </c>
      <c r="D22" s="5">
        <f t="shared" si="0"/>
        <v>188.17499999999998</v>
      </c>
    </row>
    <row r="23" spans="1:4" x14ac:dyDescent="0.3">
      <c r="A23" s="13" t="s">
        <v>50</v>
      </c>
      <c r="B23" s="3" t="s">
        <v>51</v>
      </c>
      <c r="C23" s="4">
        <v>75</v>
      </c>
      <c r="D23" s="5">
        <f t="shared" si="0"/>
        <v>72.375</v>
      </c>
    </row>
    <row r="24" spans="1:4" x14ac:dyDescent="0.3">
      <c r="A24" s="3" t="s">
        <v>52</v>
      </c>
      <c r="B24" s="3" t="s">
        <v>53</v>
      </c>
      <c r="C24" s="4">
        <v>2900</v>
      </c>
      <c r="D24" s="5">
        <f t="shared" si="0"/>
        <v>2798.5</v>
      </c>
    </row>
    <row r="25" spans="1:4" x14ac:dyDescent="0.3">
      <c r="A25" s="3" t="s">
        <v>54</v>
      </c>
      <c r="B25" s="3" t="s">
        <v>55</v>
      </c>
      <c r="C25" s="4">
        <v>1495</v>
      </c>
      <c r="D25" s="5">
        <f t="shared" si="0"/>
        <v>1442.675</v>
      </c>
    </row>
    <row r="26" spans="1:4" x14ac:dyDescent="0.3">
      <c r="A26" s="3" t="s">
        <v>56</v>
      </c>
      <c r="B26" s="3" t="s">
        <v>57</v>
      </c>
      <c r="C26" s="4">
        <v>49.95</v>
      </c>
      <c r="D26" s="5">
        <f t="shared" si="0"/>
        <v>48.201750000000004</v>
      </c>
    </row>
    <row r="27" spans="1:4" x14ac:dyDescent="0.3">
      <c r="A27" s="3" t="s">
        <v>58</v>
      </c>
      <c r="B27" s="3" t="s">
        <v>59</v>
      </c>
      <c r="C27" s="4">
        <v>250</v>
      </c>
      <c r="D27" s="5">
        <f t="shared" si="0"/>
        <v>241.25</v>
      </c>
    </row>
    <row r="28" spans="1:4" x14ac:dyDescent="0.3">
      <c r="A28" s="3" t="s">
        <v>60</v>
      </c>
      <c r="B28" s="3" t="s">
        <v>61</v>
      </c>
      <c r="C28" s="4">
        <v>59</v>
      </c>
      <c r="D28" s="5">
        <f t="shared" si="0"/>
        <v>56.934999999999995</v>
      </c>
    </row>
    <row r="31" spans="1:4" x14ac:dyDescent="0.3">
      <c r="A31" s="1" t="s">
        <v>17</v>
      </c>
      <c r="B31" s="2" t="s">
        <v>32</v>
      </c>
      <c r="C31" s="2" t="s">
        <v>33</v>
      </c>
      <c r="D31" s="2" t="s">
        <v>34</v>
      </c>
    </row>
    <row r="32" spans="1:4" x14ac:dyDescent="0.3">
      <c r="A32" s="3" t="s">
        <v>18</v>
      </c>
      <c r="B32" s="3">
        <v>8</v>
      </c>
      <c r="C32" s="4">
        <f>B32*6750</f>
        <v>54000</v>
      </c>
      <c r="D32" s="5">
        <f>C32*0.965</f>
        <v>52110</v>
      </c>
    </row>
    <row r="33" spans="1:4" x14ac:dyDescent="0.3">
      <c r="A33" s="3" t="s">
        <v>23</v>
      </c>
      <c r="B33" s="3">
        <v>1</v>
      </c>
      <c r="C33" s="4">
        <f>B33*35490</f>
        <v>35490</v>
      </c>
      <c r="D33" s="5">
        <f t="shared" ref="D33:D39" si="1">C33*0.965</f>
        <v>34247.85</v>
      </c>
    </row>
    <row r="34" spans="1:4" x14ac:dyDescent="0.3">
      <c r="A34" s="3" t="s">
        <v>19</v>
      </c>
      <c r="B34" s="3">
        <v>1</v>
      </c>
      <c r="C34" s="4">
        <f>B34*1995</f>
        <v>1995</v>
      </c>
      <c r="D34" s="5">
        <f t="shared" si="1"/>
        <v>1925.175</v>
      </c>
    </row>
    <row r="35" spans="1:4" x14ac:dyDescent="0.3">
      <c r="A35" s="3" t="s">
        <v>20</v>
      </c>
      <c r="B35" s="3">
        <v>2</v>
      </c>
      <c r="C35" s="4">
        <f>B35*595</f>
        <v>1190</v>
      </c>
      <c r="D35" s="5">
        <f t="shared" si="1"/>
        <v>1148.3499999999999</v>
      </c>
    </row>
    <row r="36" spans="1:4" x14ac:dyDescent="0.3">
      <c r="A36" s="3" t="s">
        <v>21</v>
      </c>
      <c r="B36" s="3">
        <v>7</v>
      </c>
      <c r="C36" s="4">
        <f>B36*595</f>
        <v>4165</v>
      </c>
      <c r="D36" s="5">
        <f t="shared" si="1"/>
        <v>4019.2249999999999</v>
      </c>
    </row>
    <row r="37" spans="1:4" x14ac:dyDescent="0.3">
      <c r="A37" s="3" t="s">
        <v>22</v>
      </c>
      <c r="B37" s="3">
        <v>7</v>
      </c>
      <c r="C37" s="4">
        <f>B37*595</f>
        <v>4165</v>
      </c>
      <c r="D37" s="5">
        <f t="shared" si="1"/>
        <v>4019.2249999999999</v>
      </c>
    </row>
    <row r="38" spans="1:4" x14ac:dyDescent="0.3">
      <c r="A38" s="3" t="s">
        <v>24</v>
      </c>
      <c r="B38" s="3">
        <v>1</v>
      </c>
      <c r="C38" s="4">
        <f>B38*5995</f>
        <v>5995</v>
      </c>
      <c r="D38" s="5">
        <f t="shared" si="1"/>
        <v>5785.1750000000002</v>
      </c>
    </row>
    <row r="39" spans="1:4" x14ac:dyDescent="0.3">
      <c r="A39" s="3" t="s">
        <v>25</v>
      </c>
      <c r="B39" s="3">
        <v>1</v>
      </c>
      <c r="C39" s="4">
        <f>B39*12995</f>
        <v>12995</v>
      </c>
      <c r="D39" s="5">
        <f t="shared" si="1"/>
        <v>12540.174999999999</v>
      </c>
    </row>
    <row r="40" spans="1:4" x14ac:dyDescent="0.3">
      <c r="A40" s="6" t="s">
        <v>26</v>
      </c>
      <c r="B40" s="6"/>
      <c r="C40" s="7">
        <f>SUM(C32:C39)</f>
        <v>119995</v>
      </c>
      <c r="D40" s="7">
        <f>SUM(D32:D39)</f>
        <v>115795.17500000003</v>
      </c>
    </row>
    <row r="41" spans="1:4" s="16" customFormat="1" x14ac:dyDescent="0.3">
      <c r="A41" s="14"/>
      <c r="B41" s="14"/>
      <c r="C41" s="15"/>
      <c r="D41" s="15"/>
    </row>
    <row r="43" spans="1:4" x14ac:dyDescent="0.3">
      <c r="A43" s="17" t="s">
        <v>27</v>
      </c>
      <c r="B43" s="2" t="s">
        <v>32</v>
      </c>
      <c r="C43" s="2" t="s">
        <v>33</v>
      </c>
      <c r="D43" s="2" t="s">
        <v>34</v>
      </c>
    </row>
    <row r="44" spans="1:4" x14ac:dyDescent="0.3">
      <c r="A44" s="3" t="s">
        <v>18</v>
      </c>
      <c r="B44" s="3">
        <v>3</v>
      </c>
      <c r="C44" s="5">
        <f>B44*6750</f>
        <v>20250</v>
      </c>
      <c r="D44" s="5">
        <f>C44*0.965</f>
        <v>19541.25</v>
      </c>
    </row>
    <row r="45" spans="1:4" x14ac:dyDescent="0.3">
      <c r="A45" s="3" t="s">
        <v>21</v>
      </c>
      <c r="B45" s="3">
        <v>6</v>
      </c>
      <c r="C45" s="5">
        <f>6*595</f>
        <v>3570</v>
      </c>
      <c r="D45" s="5">
        <f>C45*0.965</f>
        <v>3445.0499999999997</v>
      </c>
    </row>
    <row r="46" spans="1:4" x14ac:dyDescent="0.3">
      <c r="A46" s="18" t="s">
        <v>28</v>
      </c>
      <c r="B46" s="3">
        <v>3</v>
      </c>
      <c r="C46" s="5">
        <f>3*595</f>
        <v>1785</v>
      </c>
      <c r="D46" s="5">
        <f>C46*0.965</f>
        <v>1722.5249999999999</v>
      </c>
    </row>
    <row r="47" spans="1:4" x14ac:dyDescent="0.3">
      <c r="A47" s="18" t="s">
        <v>29</v>
      </c>
      <c r="B47" s="3">
        <v>3</v>
      </c>
      <c r="C47" s="5">
        <f>3*295</f>
        <v>885</v>
      </c>
      <c r="D47" s="5">
        <f>C47*0.965</f>
        <v>854.02499999999998</v>
      </c>
    </row>
    <row r="48" spans="1:4" x14ac:dyDescent="0.3">
      <c r="A48" s="3" t="s">
        <v>19</v>
      </c>
      <c r="B48" s="3">
        <v>1</v>
      </c>
      <c r="C48" s="4">
        <f>B48*1995</f>
        <v>1995</v>
      </c>
      <c r="D48" s="5">
        <f t="shared" ref="D48:D50" si="2">C48*0.965</f>
        <v>1925.175</v>
      </c>
    </row>
    <row r="49" spans="1:4" x14ac:dyDescent="0.3">
      <c r="A49" s="3" t="s">
        <v>20</v>
      </c>
      <c r="B49" s="3">
        <v>1</v>
      </c>
      <c r="C49" s="5">
        <f>1*595</f>
        <v>595</v>
      </c>
      <c r="D49" s="5">
        <f t="shared" si="2"/>
        <v>574.17499999999995</v>
      </c>
    </row>
    <row r="50" spans="1:4" x14ac:dyDescent="0.3">
      <c r="A50" s="18" t="s">
        <v>30</v>
      </c>
      <c r="B50" s="3">
        <v>1</v>
      </c>
      <c r="C50" s="5">
        <v>915</v>
      </c>
      <c r="D50" s="5">
        <f t="shared" si="2"/>
        <v>882.97500000000002</v>
      </c>
    </row>
    <row r="51" spans="1:4" x14ac:dyDescent="0.3">
      <c r="A51" s="6" t="s">
        <v>26</v>
      </c>
      <c r="B51" s="6"/>
      <c r="C51" s="7">
        <f>SUM(C43:C50)</f>
        <v>29995</v>
      </c>
      <c r="D51" s="7">
        <f>SUM(D43:D50)</f>
        <v>28945.174999999999</v>
      </c>
    </row>
    <row r="54" spans="1:4" x14ac:dyDescent="0.3">
      <c r="A54" s="17" t="s">
        <v>31</v>
      </c>
      <c r="B54" s="2" t="s">
        <v>32</v>
      </c>
      <c r="C54" s="2" t="s">
        <v>33</v>
      </c>
      <c r="D54" s="2" t="s">
        <v>34</v>
      </c>
    </row>
    <row r="55" spans="1:4" x14ac:dyDescent="0.3">
      <c r="A55" s="3" t="s">
        <v>12</v>
      </c>
      <c r="B55" s="3">
        <v>1</v>
      </c>
      <c r="C55" s="4">
        <v>24995</v>
      </c>
      <c r="D55" s="5">
        <v>24120.18</v>
      </c>
    </row>
    <row r="56" spans="1:4" x14ac:dyDescent="0.3">
      <c r="A56" s="3" t="s">
        <v>18</v>
      </c>
      <c r="B56" s="3">
        <v>6</v>
      </c>
      <c r="C56" s="5">
        <f>B56*6750</f>
        <v>40500</v>
      </c>
      <c r="D56" s="5">
        <f>C56*0.965</f>
        <v>39082.5</v>
      </c>
    </row>
    <row r="57" spans="1:4" x14ac:dyDescent="0.3">
      <c r="A57" s="3" t="s">
        <v>21</v>
      </c>
      <c r="B57" s="3">
        <v>12</v>
      </c>
      <c r="C57" s="5">
        <f>12*595</f>
        <v>7140</v>
      </c>
      <c r="D57" s="5">
        <f>C57*0.965</f>
        <v>6890.0999999999995</v>
      </c>
    </row>
    <row r="58" spans="1:4" x14ac:dyDescent="0.3">
      <c r="A58" s="18" t="s">
        <v>28</v>
      </c>
      <c r="B58" s="3">
        <v>6</v>
      </c>
      <c r="C58" s="5">
        <f>6*595</f>
        <v>3570</v>
      </c>
      <c r="D58" s="5">
        <f>C58*0.965</f>
        <v>3445.0499999999997</v>
      </c>
    </row>
    <row r="59" spans="1:4" x14ac:dyDescent="0.3">
      <c r="A59" s="18" t="s">
        <v>29</v>
      </c>
      <c r="B59" s="3">
        <v>6</v>
      </c>
      <c r="C59" s="5">
        <f>6*295</f>
        <v>1770</v>
      </c>
      <c r="D59" s="5">
        <f>C59*0.965</f>
        <v>1708.05</v>
      </c>
    </row>
    <row r="60" spans="1:4" x14ac:dyDescent="0.3">
      <c r="A60" s="3" t="s">
        <v>19</v>
      </c>
      <c r="B60" s="3">
        <v>2</v>
      </c>
      <c r="C60" s="4">
        <f>B60*1995</f>
        <v>3990</v>
      </c>
      <c r="D60" s="5">
        <f t="shared" ref="D60:D62" si="3">C60*0.965</f>
        <v>3850.35</v>
      </c>
    </row>
    <row r="61" spans="1:4" x14ac:dyDescent="0.3">
      <c r="A61" s="3" t="s">
        <v>20</v>
      </c>
      <c r="B61" s="3">
        <v>2</v>
      </c>
      <c r="C61" s="5">
        <f>2*595</f>
        <v>1190</v>
      </c>
      <c r="D61" s="5">
        <f t="shared" si="3"/>
        <v>1148.3499999999999</v>
      </c>
    </row>
    <row r="62" spans="1:4" x14ac:dyDescent="0.3">
      <c r="A62" s="18" t="s">
        <v>30</v>
      </c>
      <c r="B62" s="3">
        <v>2</v>
      </c>
      <c r="C62" s="5">
        <f>915*2</f>
        <v>1830</v>
      </c>
      <c r="D62" s="5">
        <f t="shared" si="3"/>
        <v>1765.95</v>
      </c>
    </row>
    <row r="63" spans="1:4" x14ac:dyDescent="0.3">
      <c r="A63" s="6" t="s">
        <v>26</v>
      </c>
      <c r="B63" s="6"/>
      <c r="C63" s="7">
        <f>SUM(C54:C62)</f>
        <v>84985</v>
      </c>
      <c r="D63" s="7">
        <f>SUM(D54:D62)</f>
        <v>82010.530000000013</v>
      </c>
    </row>
  </sheetData>
  <dataValidations count="1">
    <dataValidation type="decimal" operator="greaterThan" allowBlank="1" showErrorMessage="1" sqref="C55 C32:C41 D40:D41 C48 C51:D51 C60 C63:D63 C13:C27" xr:uid="{88583613-3517-41D6-BD8F-450CACE51CE3}">
      <formula1>0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Beamer</dc:creator>
  <cp:lastModifiedBy>Grier, Sara [DAS]</cp:lastModifiedBy>
  <dcterms:created xsi:type="dcterms:W3CDTF">2024-01-04T00:19:50Z</dcterms:created>
  <dcterms:modified xsi:type="dcterms:W3CDTF">2024-02-09T14:53:52Z</dcterms:modified>
</cp:coreProperties>
</file>