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Food and Nutrition\Commodities\State Processed Products\Round 2 Products SY 18-19\IFBDocuments\"/>
    </mc:Choice>
  </mc:AlternateContent>
  <bookViews>
    <workbookView xWindow="0" yWindow="0" windowWidth="15528" windowHeight="11280" tabRatio="907"/>
  </bookViews>
  <sheets>
    <sheet name="Instructions" sheetId="2" r:id="rId1"/>
    <sheet name="Beef Ground (1Ba)" sheetId="30" r:id="rId2"/>
    <sheet name="Beef Ground (1Bb)" sheetId="36" r:id="rId3"/>
    <sheet name="Cheese Mozz (2)" sheetId="31" r:id="rId4"/>
    <sheet name="Cheese Mozz (5)" sheetId="24" r:id="rId5"/>
    <sheet name="Chicken Legs (3D)" sheetId="32" r:id="rId6"/>
    <sheet name="Chicken, Unbreaded (2Da)" sheetId="28" r:id="rId7"/>
    <sheet name="Chicken, Unbreaded (2Db)" sheetId="33" r:id="rId8"/>
    <sheet name="Garbanzo Beans (1L)" sheetId="23" r:id="rId9"/>
    <sheet name="Pork Patties (1H)" sheetId="34" r:id="rId10"/>
    <sheet name="Potato, Dehy (1E)" sheetId="27" r:id="rId11"/>
    <sheet name="Potato, Sweet (2E)" sheetId="25" r:id="rId12"/>
    <sheet name="Sunflower Seed (1J)" sheetId="26" r:id="rId13"/>
    <sheet name="Fruit Cups (1K)" sheetId="35" r:id="rId14"/>
    <sheet name="Chicken Breaded (1-3)" sheetId="29" r:id="rId15"/>
    <sheet name="Vendor Notes" sheetId="9" r:id="rId16"/>
  </sheets>
  <definedNames>
    <definedName name="_xlnm.Print_Area" localSheetId="1">'Beef Ground (1Ba)'!$A$1:$X$8</definedName>
    <definedName name="_xlnm.Print_Area" localSheetId="2">'Beef Ground (1Bb)'!$A$1:$X$9</definedName>
    <definedName name="_xlnm.Print_Area" localSheetId="3">'Cheese Mozz (2)'!$A$1:$X$12</definedName>
    <definedName name="_xlnm.Print_Area" localSheetId="4">'Cheese Mozz (5)'!$A$1:$V$5</definedName>
    <definedName name="_xlnm.Print_Area" localSheetId="14">'Chicken Breaded (1-3)'!$A$1:$X$7</definedName>
    <definedName name="_xlnm.Print_Area" localSheetId="5">'Chicken Legs (3D)'!$A$1:$X$10</definedName>
    <definedName name="_xlnm.Print_Area" localSheetId="6">'Chicken, Unbreaded (2Da)'!$A$1:$X$5</definedName>
    <definedName name="_xlnm.Print_Area" localSheetId="7">'Chicken, Unbreaded (2Db)'!$A$1:$V$8</definedName>
    <definedName name="_xlnm.Print_Area" localSheetId="13">'Fruit Cups (1K)'!$A$1:$X$5</definedName>
    <definedName name="_xlnm.Print_Area" localSheetId="8">'Garbanzo Beans (1L)'!$A$1:$X$4</definedName>
    <definedName name="_xlnm.Print_Area" localSheetId="0">Instructions!$A$1:$B$27</definedName>
    <definedName name="_xlnm.Print_Area" localSheetId="9">'Pork Patties (1H)'!$A$1:$X$9</definedName>
    <definedName name="_xlnm.Print_Area" localSheetId="10">'Potato, Dehy (1E)'!$A$1:$X$6</definedName>
    <definedName name="_xlnm.Print_Area" localSheetId="11">'Potato, Sweet (2E)'!$A$1:$X$6</definedName>
    <definedName name="_xlnm.Print_Area" localSheetId="12">'Sunflower Seed (1J)'!$A$1:$X$5</definedName>
    <definedName name="_xlnm.Print_Area" localSheetId="15">'Vendor Notes'!$A$1:$D$4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36" l="1"/>
  <c r="U5" i="31"/>
  <c r="U7" i="33" l="1"/>
  <c r="O7" i="33"/>
  <c r="P7" i="33" s="1"/>
  <c r="Q7" i="33" s="1"/>
  <c r="O5" i="31"/>
  <c r="P5" i="31" s="1"/>
  <c r="Q5" i="31" s="1"/>
  <c r="P5" i="36"/>
  <c r="Q5" i="36"/>
  <c r="O5" i="36"/>
  <c r="O6" i="36"/>
  <c r="O7" i="36"/>
  <c r="O8" i="36"/>
  <c r="U8" i="36" l="1"/>
  <c r="P8" i="36"/>
  <c r="Q8" i="36" s="1"/>
  <c r="U7" i="36"/>
  <c r="P7" i="36"/>
  <c r="Q7" i="36" s="1"/>
  <c r="U6" i="36"/>
  <c r="P6" i="36"/>
  <c r="Q6" i="36" s="1"/>
  <c r="U4" i="36"/>
  <c r="O4" i="36"/>
  <c r="P4" i="36" s="1"/>
  <c r="Q4" i="36" s="1"/>
  <c r="D1" i="36"/>
  <c r="O8" i="34" l="1"/>
  <c r="P8" i="34" s="1"/>
  <c r="Q8" i="34" s="1"/>
  <c r="U8" i="34"/>
  <c r="O9" i="34"/>
  <c r="P9" i="34" s="1"/>
  <c r="Q9" i="34" s="1"/>
  <c r="U9" i="34"/>
  <c r="O8" i="32"/>
  <c r="P8" i="32" s="1"/>
  <c r="Q8" i="32" s="1"/>
  <c r="U8" i="32"/>
  <c r="O9" i="32"/>
  <c r="P9" i="32" s="1"/>
  <c r="Q9" i="32" s="1"/>
  <c r="U9" i="32"/>
  <c r="O9" i="31"/>
  <c r="P9" i="31" s="1"/>
  <c r="Q9" i="31" s="1"/>
  <c r="U9" i="31"/>
  <c r="O10" i="31"/>
  <c r="P10" i="31" s="1"/>
  <c r="Q10" i="31" s="1"/>
  <c r="U10" i="31"/>
  <c r="O11" i="31"/>
  <c r="P11" i="31" s="1"/>
  <c r="Q11" i="31" s="1"/>
  <c r="U11" i="31"/>
  <c r="O12" i="31"/>
  <c r="P12" i="31" s="1"/>
  <c r="Q12" i="31" s="1"/>
  <c r="U12" i="31"/>
  <c r="O7" i="30"/>
  <c r="P7" i="30" s="1"/>
  <c r="Q7" i="30" s="1"/>
  <c r="U7" i="30"/>
  <c r="U5" i="35" l="1"/>
  <c r="O5" i="35"/>
  <c r="P5" i="35" s="1"/>
  <c r="Q5" i="35" s="1"/>
  <c r="U4" i="35"/>
  <c r="O4" i="35"/>
  <c r="P4" i="35" s="1"/>
  <c r="Q4" i="35" s="1"/>
  <c r="D1" i="35"/>
  <c r="U7" i="34"/>
  <c r="O7" i="34"/>
  <c r="P7" i="34" s="1"/>
  <c r="Q7" i="34" s="1"/>
  <c r="U6" i="34"/>
  <c r="O6" i="34"/>
  <c r="P6" i="34" s="1"/>
  <c r="Q6" i="34" s="1"/>
  <c r="U5" i="34"/>
  <c r="O5" i="34"/>
  <c r="P5" i="34" s="1"/>
  <c r="Q5" i="34" s="1"/>
  <c r="U4" i="34"/>
  <c r="O4" i="34"/>
  <c r="P4" i="34" s="1"/>
  <c r="Q4" i="34" s="1"/>
  <c r="D1" i="34"/>
  <c r="U8" i="33"/>
  <c r="O8" i="33"/>
  <c r="P8" i="33" s="1"/>
  <c r="Q8" i="33" s="1"/>
  <c r="U6" i="33"/>
  <c r="O6" i="33"/>
  <c r="P6" i="33" s="1"/>
  <c r="Q6" i="33" s="1"/>
  <c r="U5" i="33"/>
  <c r="O5" i="33"/>
  <c r="P5" i="33" s="1"/>
  <c r="Q5" i="33" s="1"/>
  <c r="U4" i="33"/>
  <c r="O4" i="33"/>
  <c r="P4" i="33" s="1"/>
  <c r="Q4" i="33" s="1"/>
  <c r="D1" i="33"/>
  <c r="U7" i="32"/>
  <c r="O7" i="32"/>
  <c r="P7" i="32" s="1"/>
  <c r="Q7" i="32" s="1"/>
  <c r="U6" i="32"/>
  <c r="O6" i="32"/>
  <c r="P6" i="32" s="1"/>
  <c r="Q6" i="32" s="1"/>
  <c r="U5" i="32"/>
  <c r="O5" i="32"/>
  <c r="P5" i="32" s="1"/>
  <c r="Q5" i="32" s="1"/>
  <c r="U4" i="32"/>
  <c r="O4" i="32"/>
  <c r="P4" i="32" s="1"/>
  <c r="Q4" i="32" s="1"/>
  <c r="D1" i="32"/>
  <c r="U8" i="31"/>
  <c r="O8" i="31"/>
  <c r="P8" i="31" s="1"/>
  <c r="Q8" i="31" s="1"/>
  <c r="U7" i="31"/>
  <c r="O7" i="31"/>
  <c r="P7" i="31" s="1"/>
  <c r="Q7" i="31" s="1"/>
  <c r="U6" i="31"/>
  <c r="O6" i="31"/>
  <c r="P6" i="31" s="1"/>
  <c r="Q6" i="31" s="1"/>
  <c r="U4" i="31"/>
  <c r="O4" i="31"/>
  <c r="P4" i="31" s="1"/>
  <c r="Q4" i="31" s="1"/>
  <c r="D1" i="31"/>
  <c r="U6" i="30"/>
  <c r="O6" i="30"/>
  <c r="P6" i="30" s="1"/>
  <c r="Q6" i="30" s="1"/>
  <c r="U5" i="30"/>
  <c r="O5" i="30"/>
  <c r="P5" i="30" s="1"/>
  <c r="Q5" i="30" s="1"/>
  <c r="U4" i="30"/>
  <c r="O4" i="30"/>
  <c r="P4" i="30" s="1"/>
  <c r="Q4" i="30" s="1"/>
  <c r="D1" i="30"/>
  <c r="U7" i="29"/>
  <c r="O7" i="29"/>
  <c r="P7" i="29" s="1"/>
  <c r="Q7" i="29" s="1"/>
  <c r="U6" i="29"/>
  <c r="O6" i="29"/>
  <c r="P6" i="29" s="1"/>
  <c r="Q6" i="29" s="1"/>
  <c r="U5" i="29"/>
  <c r="O5" i="29"/>
  <c r="P5" i="29" s="1"/>
  <c r="Q5" i="29" s="1"/>
  <c r="U4" i="29"/>
  <c r="O4" i="29"/>
  <c r="P4" i="29" s="1"/>
  <c r="Q4" i="29" s="1"/>
  <c r="D1" i="29"/>
  <c r="U5" i="28" l="1"/>
  <c r="O5" i="28"/>
  <c r="P5" i="28" s="1"/>
  <c r="Q5" i="28" s="1"/>
  <c r="U4" i="28"/>
  <c r="O4" i="28"/>
  <c r="P4" i="28" s="1"/>
  <c r="Q4" i="28" s="1"/>
  <c r="D1" i="28"/>
  <c r="U5" i="27"/>
  <c r="O5" i="27"/>
  <c r="P5" i="27" s="1"/>
  <c r="Q5" i="27" s="1"/>
  <c r="U4" i="27"/>
  <c r="O4" i="27"/>
  <c r="P4" i="27" s="1"/>
  <c r="Q4" i="27" s="1"/>
  <c r="D1" i="27"/>
  <c r="U5" i="26"/>
  <c r="O5" i="26"/>
  <c r="P5" i="26" s="1"/>
  <c r="Q5" i="26" s="1"/>
  <c r="U4" i="26"/>
  <c r="O4" i="26"/>
  <c r="P4" i="26" s="1"/>
  <c r="Q4" i="26" s="1"/>
  <c r="D1" i="26"/>
  <c r="O6" i="25"/>
  <c r="P6" i="25" s="1"/>
  <c r="Q6" i="25" s="1"/>
  <c r="U6" i="25"/>
  <c r="U5" i="25"/>
  <c r="O5" i="25"/>
  <c r="P5" i="25" s="1"/>
  <c r="Q5" i="25" s="1"/>
  <c r="U4" i="25"/>
  <c r="O4" i="25"/>
  <c r="P4" i="25" s="1"/>
  <c r="Q4" i="25" s="1"/>
  <c r="D1" i="25"/>
  <c r="U5" i="24" l="1"/>
  <c r="O5" i="24"/>
  <c r="P5" i="24" s="1"/>
  <c r="Q5" i="24" s="1"/>
  <c r="U4" i="24"/>
  <c r="O4" i="24"/>
  <c r="P4" i="24" s="1"/>
  <c r="Q4" i="24" s="1"/>
  <c r="D1" i="24"/>
  <c r="U4" i="23" l="1"/>
  <c r="O4" i="23"/>
  <c r="P4" i="23" s="1"/>
  <c r="Q4" i="23" s="1"/>
  <c r="D1" i="23"/>
</calcChain>
</file>

<file path=xl/sharedStrings.xml><?xml version="1.0" encoding="utf-8"?>
<sst xmlns="http://schemas.openxmlformats.org/spreadsheetml/2006/main" count="616" uniqueCount="213">
  <si>
    <t>Product Description</t>
  </si>
  <si>
    <t>Manufacturer</t>
  </si>
  <si>
    <t>Vendor Pack</t>
  </si>
  <si>
    <t>Pounds of DF Needed per Case</t>
  </si>
  <si>
    <t>Manufacturer Commercial Product Code</t>
  </si>
  <si>
    <t>Manufacturer Commodity Product Code</t>
  </si>
  <si>
    <t>NOI Eligible, enter Y or N</t>
  </si>
  <si>
    <t>Commercial Bid Price for Rebate/NOI</t>
  </si>
  <si>
    <t>Additional NOI Allowance off Commercial Price, if applicable</t>
  </si>
  <si>
    <t>Product</t>
  </si>
  <si>
    <t>CN Servings per case</t>
  </si>
  <si>
    <t>Instructions:</t>
  </si>
  <si>
    <t>Manufacturer's Name:</t>
  </si>
  <si>
    <t>Pilgrim's Pride</t>
  </si>
  <si>
    <t>Tyson Foods</t>
  </si>
  <si>
    <t>Processing Fee for Service (direct ship or through distributor)</t>
  </si>
  <si>
    <t xml:space="preserve">     </t>
  </si>
  <si>
    <r>
      <t xml:space="preserve">2. Select </t>
    </r>
    <r>
      <rPr>
        <b/>
        <sz val="11"/>
        <color theme="1"/>
        <rFont val="Calibri"/>
        <family val="2"/>
        <scheme val="minor"/>
      </rPr>
      <t>TABS</t>
    </r>
    <r>
      <rPr>
        <sz val="11"/>
        <color theme="1"/>
        <rFont val="Calibri"/>
        <family val="2"/>
        <scheme val="minor"/>
      </rPr>
      <t xml:space="preserve"> that contain your products.</t>
    </r>
  </si>
  <si>
    <r>
      <t xml:space="preserve">4. </t>
    </r>
    <r>
      <rPr>
        <b/>
        <sz val="11"/>
        <color theme="1"/>
        <rFont val="Calibri"/>
        <family val="2"/>
        <scheme val="minor"/>
      </rPr>
      <t>ENTERING BID PRICES</t>
    </r>
    <r>
      <rPr>
        <sz val="11"/>
        <color theme="1"/>
        <rFont val="Calibri"/>
        <family val="2"/>
        <scheme val="minor"/>
      </rPr>
      <t>: Only one price may be entered for each product. We will not accept bracketed pricing.</t>
    </r>
  </si>
  <si>
    <t>Instruction for Vendors</t>
  </si>
  <si>
    <t>Iowa Department of Education</t>
  </si>
  <si>
    <t>Bureau of Nutrition and Health Services</t>
  </si>
  <si>
    <t>Preferred Value Pass Thru method</t>
  </si>
  <si>
    <r>
      <t>1. Enter Vendor's Name in the</t>
    </r>
    <r>
      <rPr>
        <b/>
        <sz val="11"/>
        <color theme="1"/>
        <rFont val="Calibri"/>
        <family val="2"/>
        <scheme val="minor"/>
      </rPr>
      <t xml:space="preserve"> GREEN block</t>
    </r>
    <r>
      <rPr>
        <sz val="11"/>
        <color theme="1"/>
        <rFont val="Calibri"/>
        <family val="2"/>
        <scheme val="minor"/>
      </rPr>
      <t xml:space="preserve"> on Line 5 </t>
    </r>
    <r>
      <rPr>
        <b/>
        <sz val="11"/>
        <color theme="1"/>
        <rFont val="Calibri"/>
        <family val="2"/>
        <scheme val="minor"/>
      </rPr>
      <t>ABOVE</t>
    </r>
    <r>
      <rPr>
        <sz val="11"/>
        <color theme="1"/>
        <rFont val="Calibri"/>
        <family val="2"/>
        <scheme val="minor"/>
      </rPr>
      <t>. Name will auto-fill to all pages.</t>
    </r>
  </si>
  <si>
    <t>Vendor Name</t>
  </si>
  <si>
    <r>
      <t xml:space="preserve">     a. </t>
    </r>
    <r>
      <rPr>
        <b/>
        <sz val="11"/>
        <color theme="1"/>
        <rFont val="Calibri"/>
        <family val="2"/>
        <scheme val="minor"/>
      </rPr>
      <t>Save</t>
    </r>
    <r>
      <rPr>
        <sz val="11"/>
        <color theme="1"/>
        <rFont val="Calibri"/>
        <family val="2"/>
        <scheme val="minor"/>
      </rPr>
      <t xml:space="preserve"> completed Bid spreadsheets with name of your company in the title. Ex Company ABC Official Bid Spreadsheet…</t>
    </r>
  </si>
  <si>
    <r>
      <t xml:space="preserve">     b. </t>
    </r>
    <r>
      <rPr>
        <b/>
        <sz val="11"/>
        <color theme="1"/>
        <rFont val="Calibri"/>
        <family val="2"/>
        <scheme val="minor"/>
      </rPr>
      <t>Print</t>
    </r>
    <r>
      <rPr>
        <sz val="11"/>
        <color theme="1"/>
        <rFont val="Calibri"/>
        <family val="2"/>
        <scheme val="minor"/>
      </rPr>
      <t xml:space="preserve"> tabs that are applicable to your Bid and submit two copies (original and copy) with your Bid. Ex. If you are only bidding the apple category, only print the apple tab.</t>
    </r>
  </si>
  <si>
    <r>
      <t xml:space="preserve">5. </t>
    </r>
    <r>
      <rPr>
        <b/>
        <sz val="11"/>
        <color theme="1"/>
        <rFont val="Calibri"/>
        <family val="2"/>
        <scheme val="minor"/>
      </rPr>
      <t>All PRODUCTS</t>
    </r>
    <r>
      <rPr>
        <sz val="11"/>
        <color theme="1"/>
        <rFont val="Calibri"/>
        <family val="2"/>
        <scheme val="minor"/>
      </rPr>
      <t xml:space="preserve"> contained in this bid sheet have been PREAPPROVED. No products may be added to the bid sheet unless issued through an amendment by the State of Iowa</t>
    </r>
  </si>
  <si>
    <r>
      <t xml:space="preserve">6. </t>
    </r>
    <r>
      <rPr>
        <b/>
        <sz val="11"/>
        <color theme="1"/>
        <rFont val="Calibri"/>
        <family val="2"/>
        <scheme val="minor"/>
      </rPr>
      <t>Finalizing Official Bid Spreadsheet:</t>
    </r>
  </si>
  <si>
    <t>Would you like this product considered for DD order form? (Y/N)</t>
  </si>
  <si>
    <r>
      <t xml:space="preserve">     a. Fields requiring entry of data have been highlighted </t>
    </r>
    <r>
      <rPr>
        <b/>
        <sz val="11"/>
        <color theme="1"/>
        <rFont val="Calibri"/>
        <family val="2"/>
        <scheme val="minor"/>
      </rPr>
      <t>YELLOW</t>
    </r>
  </si>
  <si>
    <t>Processor Shipment Minimums, if applicable</t>
  </si>
  <si>
    <t>ConAgra</t>
  </si>
  <si>
    <t>Gilardi Cheese Filled Breadsticks</t>
  </si>
  <si>
    <t>16272-20117</t>
  </si>
  <si>
    <t>Tyson/Bosco</t>
  </si>
  <si>
    <t>National Food Group</t>
  </si>
  <si>
    <t>Mc Cain</t>
  </si>
  <si>
    <t>Muffin Town</t>
  </si>
  <si>
    <t>USDA Material Code</t>
  </si>
  <si>
    <t>Donated Food Value per lb</t>
  </si>
  <si>
    <t>NOI Price (S-N-T)</t>
  </si>
  <si>
    <t>Donated Food Value per case</t>
  </si>
  <si>
    <t>Total Cost FFS(I) + DF Value (N)</t>
  </si>
  <si>
    <t>Total Cost Per Serving (O/G)</t>
  </si>
  <si>
    <t>Total Cost Per Year (P*H)</t>
  </si>
  <si>
    <r>
      <t xml:space="preserve">     b. Enter a </t>
    </r>
    <r>
      <rPr>
        <b/>
        <sz val="11"/>
        <color theme="1"/>
        <rFont val="Calibri"/>
        <family val="2"/>
        <scheme val="minor"/>
      </rPr>
      <t>Fee for Service</t>
    </r>
    <r>
      <rPr>
        <sz val="11"/>
        <color theme="1"/>
        <rFont val="Calibri"/>
        <family val="2"/>
        <scheme val="minor"/>
      </rPr>
      <t xml:space="preserve"> bid price, column I. Price quoted is delivered F.O.B. to SFA warehouses, third party commercial distributors, and/or state contracted warehouses.</t>
    </r>
  </si>
  <si>
    <r>
      <t xml:space="preserve">     c. </t>
    </r>
    <r>
      <rPr>
        <b/>
        <sz val="11"/>
        <color theme="1"/>
        <rFont val="Calibri"/>
        <family val="2"/>
        <scheme val="minor"/>
      </rPr>
      <t>Total Case Cost</t>
    </r>
    <r>
      <rPr>
        <sz val="11"/>
        <color theme="1"/>
        <rFont val="Calibri"/>
        <family val="2"/>
        <scheme val="minor"/>
      </rPr>
      <t>, column "O", will be automatically calculated by a pre-inserted formula using the FFS price entered in column "I" added to the donated food value in column "N"</t>
    </r>
  </si>
  <si>
    <r>
      <t xml:space="preserve">     d.</t>
    </r>
    <r>
      <rPr>
        <b/>
        <sz val="11"/>
        <color theme="1"/>
        <rFont val="Calibri"/>
        <family val="2"/>
        <scheme val="minor"/>
      </rPr>
      <t xml:space="preserve"> Total Cost Per Serving</t>
    </r>
    <r>
      <rPr>
        <sz val="11"/>
        <color theme="1"/>
        <rFont val="Calibri"/>
        <family val="2"/>
        <scheme val="minor"/>
      </rPr>
      <t xml:space="preserve"> will automatically be calculated by a pre-inserted formula using the Total Case Cost in column "O" divided by the number of CN servings per case in column "G"</t>
    </r>
  </si>
  <si>
    <t xml:space="preserve">     e. If a product is eligible for NOI purchase, designate this by inserting a Y in column "R"</t>
  </si>
  <si>
    <r>
      <t xml:space="preserve">     f. Enter a </t>
    </r>
    <r>
      <rPr>
        <b/>
        <sz val="11"/>
        <color theme="1"/>
        <rFont val="Calibri"/>
        <family val="2"/>
        <scheme val="minor"/>
      </rPr>
      <t xml:space="preserve">Commerical </t>
    </r>
    <r>
      <rPr>
        <sz val="11"/>
        <color theme="1"/>
        <rFont val="Calibri"/>
        <family val="2"/>
        <scheme val="minor"/>
      </rPr>
      <t>bid price for these products in column "S" , along with any additional NOI allowance in column "T".</t>
    </r>
  </si>
  <si>
    <r>
      <t xml:space="preserve">     g. </t>
    </r>
    <r>
      <rPr>
        <b/>
        <sz val="11"/>
        <color theme="1"/>
        <rFont val="Calibri"/>
        <family val="2"/>
        <scheme val="minor"/>
      </rPr>
      <t>Net off Invoice</t>
    </r>
    <r>
      <rPr>
        <sz val="11"/>
        <color theme="1"/>
        <rFont val="Calibri"/>
        <family val="2"/>
        <scheme val="minor"/>
      </rPr>
      <t xml:space="preserve"> price will automatically calculate by a pre-inserted formula using the Commercial price entered in column "S", minus the donated food value in column "N", and minus any additional allowance in column "T".</t>
    </r>
  </si>
  <si>
    <r>
      <t xml:space="preserve">3. </t>
    </r>
    <r>
      <rPr>
        <b/>
        <sz val="11"/>
        <color theme="1"/>
        <rFont val="Calibri"/>
        <family val="2"/>
        <scheme val="minor"/>
      </rPr>
      <t>CHECK</t>
    </r>
    <r>
      <rPr>
        <sz val="11"/>
        <color theme="1"/>
        <rFont val="Calibri"/>
        <family val="2"/>
        <scheme val="minor"/>
      </rPr>
      <t xml:space="preserve"> product information. If any of the prefilled information is incorrect </t>
    </r>
    <r>
      <rPr>
        <b/>
        <sz val="11"/>
        <color theme="1"/>
        <rFont val="Calibri"/>
        <family val="2"/>
        <scheme val="minor"/>
      </rPr>
      <t>HIGHLIGHT</t>
    </r>
    <r>
      <rPr>
        <sz val="11"/>
        <color theme="1"/>
        <rFont val="Calibri"/>
        <family val="2"/>
        <scheme val="minor"/>
      </rPr>
      <t xml:space="preserve"> cells orange. On the last tab indicate what corrections need to be made in the</t>
    </r>
    <r>
      <rPr>
        <b/>
        <sz val="11"/>
        <color theme="1"/>
        <rFont val="Calibri"/>
        <family val="2"/>
        <scheme val="minor"/>
      </rPr>
      <t xml:space="preserve"> Vendor Notes </t>
    </r>
    <r>
      <rPr>
        <sz val="11"/>
        <color theme="1"/>
        <rFont val="Calibri"/>
        <family val="2"/>
        <scheme val="minor"/>
      </rPr>
      <t>section.</t>
    </r>
  </si>
  <si>
    <r>
      <t xml:space="preserve">5. Indicate any preferred </t>
    </r>
    <r>
      <rPr>
        <b/>
        <sz val="11"/>
        <color theme="1"/>
        <rFont val="Calibri"/>
        <family val="2"/>
        <scheme val="minor"/>
      </rPr>
      <t>Value Pass Thru</t>
    </r>
    <r>
      <rPr>
        <sz val="11"/>
        <color theme="1"/>
        <rFont val="Calibri"/>
        <family val="2"/>
        <scheme val="minor"/>
      </rPr>
      <t xml:space="preserve"> method in column "V".</t>
    </r>
  </si>
  <si>
    <t>6. Indicate if you would like a specific product considered for inclusion on the Direct Distribution's order form in column "X", if available. Please see section 3.10 for details.</t>
  </si>
  <si>
    <t>Estimated Servings YTD (commercial distrubtuion)</t>
  </si>
  <si>
    <t>Estimated Cases (state warehouse)</t>
  </si>
  <si>
    <r>
      <t xml:space="preserve">     c. </t>
    </r>
    <r>
      <rPr>
        <b/>
        <sz val="11"/>
        <color theme="1"/>
        <rFont val="Calibri"/>
        <family val="2"/>
        <scheme val="minor"/>
      </rPr>
      <t>Save</t>
    </r>
    <r>
      <rPr>
        <sz val="11"/>
        <color theme="1"/>
        <rFont val="Calibri"/>
        <family val="2"/>
        <scheme val="minor"/>
      </rPr>
      <t xml:space="preserve"> Bid spreadsheet in MS Excel format to a </t>
    </r>
    <r>
      <rPr>
        <b/>
        <sz val="11"/>
        <color theme="1"/>
        <rFont val="Calibri"/>
        <family val="2"/>
        <scheme val="minor"/>
      </rPr>
      <t>CD or Flash Drive</t>
    </r>
    <r>
      <rPr>
        <sz val="11"/>
        <color theme="1"/>
        <rFont val="Calibri"/>
        <family val="2"/>
        <scheme val="minor"/>
      </rPr>
      <t xml:space="preserve"> to submit with Bid. See IFB section 4.2.5.</t>
    </r>
  </si>
  <si>
    <r>
      <t xml:space="preserve">     e. </t>
    </r>
    <r>
      <rPr>
        <b/>
        <sz val="11"/>
        <color theme="1"/>
        <rFont val="Calibri"/>
        <family val="2"/>
        <scheme val="minor"/>
      </rPr>
      <t>Total Cost per Year</t>
    </r>
    <r>
      <rPr>
        <sz val="11"/>
        <color theme="1"/>
        <rFont val="Calibri"/>
        <family val="2"/>
        <scheme val="minor"/>
      </rPr>
      <t xml:space="preserve"> will automatically be calculated by a pre-inserted formula using the Total Cost Per Serving in column "P" multiplied by the Estimated Volume of servings per year in column "H"</t>
    </r>
  </si>
  <si>
    <t>IFB# USDADF19 Official Bid Spreadsheet Attachment B</t>
  </si>
  <si>
    <t>Vendor Notes: If any of the prefilled information was incorrect, be sure to select the cell, and HIGHLIGHT it orange. In the cell C1 please enter what needs to be corrected and what the correct information should be.</t>
  </si>
  <si>
    <t>Hummus, Cup</t>
  </si>
  <si>
    <t>Zee Zees Hummus Cup</t>
  </si>
  <si>
    <t>A5000</t>
  </si>
  <si>
    <t>Pear Cups</t>
  </si>
  <si>
    <t>Del Monte</t>
  </si>
  <si>
    <t>Diced Pears in Ex Light Syrup</t>
  </si>
  <si>
    <t>Preferred Meals</t>
  </si>
  <si>
    <t>Pear Cup</t>
  </si>
  <si>
    <t>Crinkle Cut</t>
  </si>
  <si>
    <t>Harvest Splendor Deep Groove Crinkle Cut French Fries</t>
  </si>
  <si>
    <t>MCF04566</t>
  </si>
  <si>
    <t>Shoestring Fries</t>
  </si>
  <si>
    <t>Waffle Fries</t>
  </si>
  <si>
    <t>Harvest Splendor Crosstrax cut Fries</t>
  </si>
  <si>
    <t>MCF05074</t>
  </si>
  <si>
    <t xml:space="preserve"> Sunflower Seed Butter and Grape Sandwich</t>
  </si>
  <si>
    <t>Sunbutter Grape Sandwich</t>
  </si>
  <si>
    <t>Sunflower Seed Butter and Strawberry Sandwich</t>
  </si>
  <si>
    <t>Sunbutter Strawberry Sandwich</t>
  </si>
  <si>
    <t>Mashed Potatoes</t>
  </si>
  <si>
    <t>Basic American</t>
  </si>
  <si>
    <t>Potato Pearls Country Style Mashed Potatoes</t>
  </si>
  <si>
    <t>Idahoan</t>
  </si>
  <si>
    <t>Real Mashed Potatoes</t>
  </si>
  <si>
    <t>Chicken Diced</t>
  </si>
  <si>
    <t>Tyson</t>
  </si>
  <si>
    <t>Low Sodium Diced Natural Proportion 1/2 in</t>
  </si>
  <si>
    <t>22830-928</t>
  </si>
  <si>
    <t>FC Whole Grain Breaded Traditional Drumsticks</t>
  </si>
  <si>
    <t>666010-928</t>
  </si>
  <si>
    <t>Chicken Drumstick, Breaded</t>
  </si>
  <si>
    <t>Chicken Nuggets</t>
  </si>
  <si>
    <t>Chicken Popcorn</t>
  </si>
  <si>
    <t>Cn PhD Homestyle WG Breaded Chicken Bites</t>
  </si>
  <si>
    <t>FC CN WG Golden Crispy Chicken Chunk Fritters</t>
  </si>
  <si>
    <t>070364-0928</t>
  </si>
  <si>
    <t>CN WG Breaded Chicken Smackers</t>
  </si>
  <si>
    <t>FC CN WG Golden Crispy Popcorn Chicken</t>
  </si>
  <si>
    <t>070368-0928</t>
  </si>
  <si>
    <t>Soft Breadstick w/ Cheese</t>
  </si>
  <si>
    <t>6" WG RF Cheese Breadstick</t>
  </si>
  <si>
    <t>702011-1120</t>
  </si>
  <si>
    <t>2/5 lb bags</t>
  </si>
  <si>
    <t>Bulk (72 to 108 per case)</t>
  </si>
  <si>
    <t>Cups</t>
  </si>
  <si>
    <t>6/2.5 lb bag</t>
  </si>
  <si>
    <t>Harvest Splendor Battered Sweet Potato Fry 5/16</t>
  </si>
  <si>
    <t>I/W</t>
  </si>
  <si>
    <t>Shelf Stable Cups</t>
  </si>
  <si>
    <t>Frozen Cups</t>
  </si>
  <si>
    <t>Bulk 32.79 lbs</t>
  </si>
  <si>
    <t>Bulk 32.81 lbs</t>
  </si>
  <si>
    <t>Bulk 30 lbs</t>
  </si>
  <si>
    <t>12/30 oz bags</t>
  </si>
  <si>
    <t>12/26 oz bags</t>
  </si>
  <si>
    <t>Beef Crumbles</t>
  </si>
  <si>
    <t>Beef Meatballs</t>
  </si>
  <si>
    <t>Beef Patty</t>
  </si>
  <si>
    <t>Salisbury Steak Patty</t>
  </si>
  <si>
    <t xml:space="preserve">Beef Strips, Unbreaded </t>
  </si>
  <si>
    <t>Breakfast Pizza with Egg</t>
  </si>
  <si>
    <t>Breakfast Pizza with Meat</t>
  </si>
  <si>
    <t xml:space="preserve">Garlic French Bread </t>
  </si>
  <si>
    <t>Pepperoni French Bread</t>
  </si>
  <si>
    <t>Orange/Tangerine Chicken</t>
  </si>
  <si>
    <t>Sweet &amp; Spicy Chicken</t>
  </si>
  <si>
    <t>Teriyaki Chicken</t>
  </si>
  <si>
    <t>Grilled Chicken Filet</t>
  </si>
  <si>
    <t>Fajita Chicken</t>
  </si>
  <si>
    <t>Pork Sausage Patty</t>
  </si>
  <si>
    <t>Pork Rib Patty</t>
  </si>
  <si>
    <t>Pork Breaded Patty</t>
  </si>
  <si>
    <t>Tyson/AP</t>
  </si>
  <si>
    <t>FC Flamebroiled Beef Patties</t>
  </si>
  <si>
    <t>FC Flamebroiled Beef Patties with Low Sodium</t>
  </si>
  <si>
    <t>Wonderbites Beef Dipper with Teriyaki</t>
  </si>
  <si>
    <t>Bulk- 25lbs</t>
  </si>
  <si>
    <t>Bulk - 20 lbs</t>
  </si>
  <si>
    <t>Bulk - 40 lbs</t>
  </si>
  <si>
    <t>Bulk - 15 lbs</t>
  </si>
  <si>
    <t>JTM</t>
  </si>
  <si>
    <t>Cooked Beef Meatballs</t>
  </si>
  <si>
    <t>Cooked Beef Meatballs RS</t>
  </si>
  <si>
    <t>1-17-405-20</t>
  </si>
  <si>
    <t xml:space="preserve">FC Salisbury Steak </t>
  </si>
  <si>
    <t>Down Home Beef Salisbury Steak</t>
  </si>
  <si>
    <t>1-16-530-0</t>
  </si>
  <si>
    <t>Bulk - 32 lbs</t>
  </si>
  <si>
    <t>Bulk - 30 lbs</t>
  </si>
  <si>
    <t>6/5lb bags</t>
  </si>
  <si>
    <t>6/5 lb bags</t>
  </si>
  <si>
    <t>6/ 5lb bags</t>
  </si>
  <si>
    <t>Nardone's</t>
  </si>
  <si>
    <t xml:space="preserve"> Whole Wheat Bacon Scramble</t>
  </si>
  <si>
    <t>80WBCA1</t>
  </si>
  <si>
    <t>Schwan's</t>
  </si>
  <si>
    <t>Beacon Street Turkey Sausage Egg &amp; Cheese Breakfast Sliders</t>
  </si>
  <si>
    <t>WG Bacon Scramble Breakfast Pizza</t>
  </si>
  <si>
    <t>Whole Wheat Sausage Gravy Cheese/Cheese sub</t>
  </si>
  <si>
    <t>80WSGA100</t>
  </si>
  <si>
    <t>WG Turkey Sausage Breakfast Pizza 50/50</t>
  </si>
  <si>
    <t>Whole Wheat Garlic French Bread Cheese/Cheese Sub Pizza</t>
  </si>
  <si>
    <t>60WGUMA2</t>
  </si>
  <si>
    <t>French Bread 6" WG Multi Cheese Garlic Pizza</t>
  </si>
  <si>
    <t>Whole Wheat French Bread Turkey Pepperoni Pizza</t>
  </si>
  <si>
    <t>60WUMTP2</t>
  </si>
  <si>
    <t>French Bread 6" WG Pepperoni Pizza</t>
  </si>
  <si>
    <t>Chef's Corner</t>
  </si>
  <si>
    <t>WG Mandarin Orange Chicken</t>
  </si>
  <si>
    <t>CMDTYWG-0111</t>
  </si>
  <si>
    <t>Yang's</t>
  </si>
  <si>
    <t>Mandarin Orange Chicken</t>
  </si>
  <si>
    <t>15555-5</t>
  </si>
  <si>
    <t>Sweet Thai Chili</t>
  </si>
  <si>
    <t>CMDTYWG-0135</t>
  </si>
  <si>
    <t>General Tso's Chicken</t>
  </si>
  <si>
    <t>15563-0</t>
  </si>
  <si>
    <t>CMDTY-0117B</t>
  </si>
  <si>
    <t>BBQ Teriyaki Chicken</t>
  </si>
  <si>
    <t>15554-8</t>
  </si>
  <si>
    <t>Gold Kist/ Pilgrim's Pride</t>
  </si>
  <si>
    <t>CN Unbreaded Chicken Fajita Strips</t>
  </si>
  <si>
    <t>Fajita Dark Meat Strips</t>
  </si>
  <si>
    <t>4621-928</t>
  </si>
  <si>
    <t>Fajita Seasoned Strips W&amp;D</t>
  </si>
  <si>
    <t>3522-928</t>
  </si>
  <si>
    <t>Grilled Breast Fillets</t>
  </si>
  <si>
    <t>Grilled Whole Muscle Filet</t>
  </si>
  <si>
    <t>70320-928</t>
  </si>
  <si>
    <t>RS Breaded Pork Chop Shaped Patty</t>
  </si>
  <si>
    <t>WG Breaded Pork Steak</t>
  </si>
  <si>
    <t>BBQ Pork Rib Patty w/ Sauce</t>
  </si>
  <si>
    <t>Pork Rib Pattie with BBQ Sauce</t>
  </si>
  <si>
    <t>Cooked Breakfast Patties</t>
  </si>
  <si>
    <t>Pork Sausage Pattie</t>
  </si>
  <si>
    <t>Bulk- 20 lbs</t>
  </si>
  <si>
    <t>Bulk - 19 lbs</t>
  </si>
  <si>
    <t>100103 W</t>
  </si>
  <si>
    <t>100103 D</t>
  </si>
  <si>
    <t>Bulk - 31 lbs</t>
  </si>
  <si>
    <t>20 lbs</t>
  </si>
  <si>
    <t>19 lbs</t>
  </si>
  <si>
    <t>24 lbs</t>
  </si>
  <si>
    <t>26 lbs</t>
  </si>
  <si>
    <t>16 lbs</t>
  </si>
  <si>
    <t>15 lbs</t>
  </si>
  <si>
    <t>17 lbs</t>
  </si>
  <si>
    <t>21 lbs</t>
  </si>
  <si>
    <t>3/10 lb bags</t>
  </si>
  <si>
    <t>COMWG-0111</t>
  </si>
  <si>
    <t>COM-0117B</t>
  </si>
  <si>
    <t>COMWG-0135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</si>
</sst>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quot;$&quot;* #,##0.0000_);_(&quot;$&quot;* \(#,##0.0000\);_(&quot;$&quot;* &quot;-&quot;??_);_(@_)"/>
    <numFmt numFmtId="165"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1"/>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0" fillId="0" borderId="0" xfId="0" applyAlignment="1">
      <alignment wrapText="1"/>
    </xf>
    <xf numFmtId="44" fontId="0" fillId="0" borderId="0" xfId="1" applyFont="1"/>
    <xf numFmtId="0" fontId="2" fillId="0" borderId="0" xfId="0" applyFont="1" applyAlignment="1">
      <alignment horizontal="center"/>
    </xf>
    <xf numFmtId="0" fontId="2" fillId="0" borderId="0" xfId="0" applyFont="1"/>
    <xf numFmtId="0" fontId="0" fillId="0" borderId="0" xfId="0" applyAlignment="1">
      <alignment horizontal="right"/>
    </xf>
    <xf numFmtId="0" fontId="0" fillId="0" borderId="5" xfId="0" applyBorder="1" applyAlignment="1">
      <alignment horizontal="right"/>
    </xf>
    <xf numFmtId="0" fontId="0" fillId="0" borderId="5" xfId="0" applyBorder="1" applyAlignment="1">
      <alignment wrapText="1"/>
    </xf>
    <xf numFmtId="0" fontId="0" fillId="0" borderId="8" xfId="0" applyBorder="1" applyAlignment="1">
      <alignment horizontal="right"/>
    </xf>
    <xf numFmtId="0" fontId="0" fillId="0" borderId="8" xfId="0" applyBorder="1" applyAlignment="1">
      <alignment wrapText="1"/>
    </xf>
    <xf numFmtId="0" fontId="0" fillId="0" borderId="11" xfId="0" applyBorder="1" applyAlignment="1">
      <alignment horizontal="right"/>
    </xf>
    <xf numFmtId="0" fontId="0" fillId="0" borderId="11" xfId="0" applyBorder="1" applyAlignment="1">
      <alignment wrapText="1"/>
    </xf>
    <xf numFmtId="0" fontId="0" fillId="0" borderId="13" xfId="0" applyBorder="1"/>
    <xf numFmtId="0" fontId="0" fillId="0" borderId="14" xfId="0" applyBorder="1"/>
    <xf numFmtId="0" fontId="0" fillId="0" borderId="15" xfId="0" applyBorder="1"/>
    <xf numFmtId="0" fontId="2" fillId="0" borderId="16" xfId="0" applyFont="1" applyBorder="1" applyAlignment="1">
      <alignment wrapText="1"/>
    </xf>
    <xf numFmtId="0" fontId="2" fillId="0" borderId="17" xfId="0" applyFont="1" applyBorder="1" applyAlignment="1">
      <alignment horizontal="right" wrapText="1"/>
    </xf>
    <xf numFmtId="0" fontId="2" fillId="0" borderId="17" xfId="0" applyFont="1" applyBorder="1" applyAlignment="1">
      <alignment wrapText="1"/>
    </xf>
    <xf numFmtId="0" fontId="0" fillId="0" borderId="4" xfId="0" applyBorder="1" applyAlignment="1">
      <alignment horizontal="left"/>
    </xf>
    <xf numFmtId="0" fontId="0" fillId="0" borderId="10" xfId="0" applyBorder="1" applyAlignment="1">
      <alignment horizontal="left"/>
    </xf>
    <xf numFmtId="0" fontId="0" fillId="0" borderId="7" xfId="0" applyBorder="1" applyAlignment="1">
      <alignment horizontal="left"/>
    </xf>
    <xf numFmtId="0" fontId="2" fillId="0" borderId="0" xfId="0" applyFont="1" applyAlignment="1">
      <alignment vertical="top" wrapText="1"/>
    </xf>
    <xf numFmtId="0" fontId="0" fillId="0" borderId="1" xfId="0" applyBorder="1"/>
    <xf numFmtId="0" fontId="0" fillId="3" borderId="5" xfId="0" applyFill="1" applyBorder="1" applyProtection="1">
      <protection locked="0"/>
    </xf>
    <xf numFmtId="0" fontId="0" fillId="3" borderId="11" xfId="0" applyFill="1" applyBorder="1" applyProtection="1">
      <protection locked="0"/>
    </xf>
    <xf numFmtId="0" fontId="0" fillId="3" borderId="6" xfId="0" applyFill="1" applyBorder="1" applyProtection="1">
      <protection locked="0"/>
    </xf>
    <xf numFmtId="0" fontId="0" fillId="3" borderId="12"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0" fillId="0" borderId="16" xfId="0" applyBorder="1" applyAlignment="1">
      <alignment horizontal="left"/>
    </xf>
    <xf numFmtId="0" fontId="0" fillId="0" borderId="17" xfId="0" applyBorder="1" applyAlignment="1">
      <alignment wrapText="1"/>
    </xf>
    <xf numFmtId="0" fontId="0" fillId="0" borderId="17" xfId="0" applyBorder="1" applyAlignment="1">
      <alignment horizontal="right"/>
    </xf>
    <xf numFmtId="0" fontId="0" fillId="3" borderId="17" xfId="0" applyFill="1" applyBorder="1" applyProtection="1">
      <protection locked="0"/>
    </xf>
    <xf numFmtId="0" fontId="0" fillId="3" borderId="18" xfId="0" applyFill="1" applyBorder="1" applyProtection="1">
      <protection locked="0"/>
    </xf>
    <xf numFmtId="0" fontId="0" fillId="0" borderId="5" xfId="0" applyFill="1" applyBorder="1" applyProtection="1"/>
    <xf numFmtId="0" fontId="0" fillId="0" borderId="11" xfId="0" applyFill="1" applyBorder="1" applyProtection="1"/>
    <xf numFmtId="0" fontId="0" fillId="0" borderId="0" xfId="0" applyProtection="1"/>
    <xf numFmtId="0" fontId="0" fillId="0" borderId="0" xfId="0" applyAlignment="1" applyProtection="1">
      <alignment horizontal="right"/>
    </xf>
    <xf numFmtId="0" fontId="2" fillId="0" borderId="0" xfId="0" applyFont="1" applyProtection="1"/>
    <xf numFmtId="44" fontId="0" fillId="0" borderId="0" xfId="1" applyFont="1" applyProtection="1"/>
    <xf numFmtId="0" fontId="2" fillId="0" borderId="16" xfId="0" applyFont="1" applyBorder="1" applyAlignment="1" applyProtection="1">
      <alignment wrapText="1"/>
    </xf>
    <xf numFmtId="0" fontId="2" fillId="0" borderId="17" xfId="0" applyFont="1" applyBorder="1" applyAlignment="1" applyProtection="1">
      <alignment wrapText="1"/>
    </xf>
    <xf numFmtId="0" fontId="2" fillId="0" borderId="17" xfId="0" applyFont="1" applyBorder="1" applyAlignment="1" applyProtection="1">
      <alignment horizontal="right" wrapText="1"/>
    </xf>
    <xf numFmtId="0" fontId="2" fillId="0" borderId="17" xfId="1" applyNumberFormat="1" applyFont="1" applyBorder="1" applyAlignment="1" applyProtection="1">
      <alignment wrapText="1"/>
    </xf>
    <xf numFmtId="0" fontId="2" fillId="0" borderId="18" xfId="0" applyFont="1" applyBorder="1" applyAlignment="1" applyProtection="1">
      <alignment wrapText="1"/>
    </xf>
    <xf numFmtId="0" fontId="0" fillId="0" borderId="0" xfId="0" applyAlignment="1" applyProtection="1">
      <alignment wrapText="1"/>
    </xf>
    <xf numFmtId="0" fontId="0" fillId="0" borderId="13" xfId="0" applyBorder="1" applyProtection="1"/>
    <xf numFmtId="0" fontId="0" fillId="0" borderId="4" xfId="0" applyBorder="1" applyAlignment="1" applyProtection="1"/>
    <xf numFmtId="0" fontId="0" fillId="0" borderId="5" xfId="0" applyBorder="1" applyAlignment="1" applyProtection="1">
      <alignment wrapText="1"/>
    </xf>
    <xf numFmtId="0" fontId="0" fillId="0" borderId="5" xfId="0" applyBorder="1" applyProtection="1"/>
    <xf numFmtId="44" fontId="0" fillId="0" borderId="5" xfId="1" applyFont="1" applyBorder="1" applyProtection="1"/>
    <xf numFmtId="0" fontId="0" fillId="0" borderId="15" xfId="0" applyBorder="1" applyProtection="1"/>
    <xf numFmtId="0" fontId="0" fillId="0" borderId="10" xfId="0" applyBorder="1" applyAlignment="1" applyProtection="1"/>
    <xf numFmtId="0" fontId="0" fillId="0" borderId="11" xfId="0" applyBorder="1" applyAlignment="1" applyProtection="1">
      <alignment wrapText="1"/>
    </xf>
    <xf numFmtId="0" fontId="0" fillId="0" borderId="11" xfId="0" applyBorder="1" applyAlignment="1" applyProtection="1">
      <alignment horizontal="right"/>
    </xf>
    <xf numFmtId="0" fontId="0" fillId="0" borderId="11" xfId="0" applyBorder="1" applyProtection="1"/>
    <xf numFmtId="44" fontId="0" fillId="0" borderId="11" xfId="1" applyFont="1" applyBorder="1" applyProtection="1"/>
    <xf numFmtId="0" fontId="0" fillId="0" borderId="8" xfId="0" applyBorder="1" applyProtection="1"/>
    <xf numFmtId="0" fontId="0" fillId="0" borderId="8" xfId="0" applyFill="1" applyBorder="1" applyProtection="1"/>
    <xf numFmtId="44" fontId="0" fillId="0" borderId="8" xfId="1" applyFont="1" applyBorder="1" applyProtection="1"/>
    <xf numFmtId="0" fontId="0" fillId="0" borderId="17" xfId="0" applyBorder="1" applyProtection="1"/>
    <xf numFmtId="0" fontId="0" fillId="0" borderId="17" xfId="0" applyFill="1" applyBorder="1" applyProtection="1"/>
    <xf numFmtId="44" fontId="0" fillId="0" borderId="17" xfId="1" applyFont="1" applyBorder="1" applyProtection="1"/>
    <xf numFmtId="164" fontId="0" fillId="0" borderId="5" xfId="1" applyNumberFormat="1" applyFont="1" applyBorder="1" applyProtection="1"/>
    <xf numFmtId="164" fontId="0" fillId="0" borderId="11" xfId="1" applyNumberFormat="1" applyFont="1" applyBorder="1" applyProtection="1"/>
    <xf numFmtId="164" fontId="0" fillId="0" borderId="8" xfId="1" applyNumberFormat="1" applyFont="1" applyBorder="1" applyProtection="1"/>
    <xf numFmtId="164" fontId="0" fillId="0" borderId="17" xfId="1" applyNumberFormat="1" applyFont="1" applyBorder="1" applyProtection="1"/>
    <xf numFmtId="3" fontId="0" fillId="0" borderId="5" xfId="0" applyNumberFormat="1" applyBorder="1" applyProtection="1"/>
    <xf numFmtId="3" fontId="0" fillId="0" borderId="11" xfId="0" applyNumberFormat="1" applyBorder="1" applyProtection="1"/>
    <xf numFmtId="165" fontId="0" fillId="0" borderId="5" xfId="2" applyNumberFormat="1" applyFont="1" applyBorder="1" applyProtection="1"/>
    <xf numFmtId="165" fontId="0" fillId="0" borderId="8" xfId="2" applyNumberFormat="1" applyFont="1" applyBorder="1" applyProtection="1"/>
    <xf numFmtId="165" fontId="0" fillId="0" borderId="11" xfId="2" applyNumberFormat="1" applyFont="1" applyBorder="1" applyProtection="1"/>
    <xf numFmtId="165" fontId="0" fillId="0" borderId="17" xfId="2" applyNumberFormat="1" applyFont="1" applyBorder="1" applyProtection="1"/>
    <xf numFmtId="0" fontId="0" fillId="0" borderId="5" xfId="0" applyFill="1" applyBorder="1" applyAlignment="1" applyProtection="1">
      <alignment horizontal="right"/>
    </xf>
    <xf numFmtId="0" fontId="0" fillId="2" borderId="1" xfId="0" applyFill="1" applyBorder="1" applyProtection="1">
      <protection locked="0"/>
    </xf>
    <xf numFmtId="0" fontId="0" fillId="3" borderId="1" xfId="0" applyFill="1" applyBorder="1"/>
    <xf numFmtId="0" fontId="0" fillId="0" borderId="1" xfId="0" applyBorder="1" applyAlignment="1">
      <alignment wrapText="1"/>
    </xf>
    <xf numFmtId="1" fontId="0" fillId="0" borderId="11" xfId="0" applyNumberFormat="1" applyBorder="1" applyAlignment="1" applyProtection="1">
      <alignment horizontal="right"/>
    </xf>
    <xf numFmtId="0" fontId="0" fillId="0" borderId="1" xfId="0" applyBorder="1" applyProtection="1"/>
    <xf numFmtId="0" fontId="0" fillId="0" borderId="16" xfId="0" applyBorder="1" applyAlignment="1" applyProtection="1"/>
    <xf numFmtId="0" fontId="0" fillId="0" borderId="17" xfId="0" applyBorder="1" applyAlignment="1" applyProtection="1">
      <alignment wrapText="1"/>
    </xf>
    <xf numFmtId="0" fontId="0" fillId="0" borderId="17" xfId="0" applyFill="1" applyBorder="1" applyAlignment="1" applyProtection="1">
      <alignment horizontal="right"/>
    </xf>
    <xf numFmtId="3" fontId="0" fillId="0" borderId="17" xfId="0" applyNumberFormat="1" applyBorder="1" applyProtection="1"/>
    <xf numFmtId="0" fontId="0" fillId="0" borderId="13" xfId="0" applyBorder="1" applyAlignment="1" applyProtection="1">
      <alignment wrapText="1"/>
    </xf>
    <xf numFmtId="0" fontId="0" fillId="4" borderId="5" xfId="0" applyFill="1" applyBorder="1" applyProtection="1"/>
    <xf numFmtId="0" fontId="0" fillId="4" borderId="6" xfId="0" applyFill="1" applyBorder="1" applyProtection="1">
      <protection locked="0"/>
    </xf>
    <xf numFmtId="0" fontId="0" fillId="4" borderId="11" xfId="0" applyFill="1" applyBorder="1" applyProtection="1"/>
    <xf numFmtId="0" fontId="0" fillId="4" borderId="12" xfId="0" applyFill="1" applyBorder="1" applyProtection="1">
      <protection locked="0"/>
    </xf>
    <xf numFmtId="0" fontId="0" fillId="4" borderId="17" xfId="0" applyFill="1" applyBorder="1" applyProtection="1"/>
    <xf numFmtId="0" fontId="0" fillId="4" borderId="18" xfId="0" applyFill="1" applyBorder="1" applyProtection="1">
      <protection locked="0"/>
    </xf>
    <xf numFmtId="0" fontId="0" fillId="0" borderId="19" xfId="0" applyBorder="1" applyAlignment="1">
      <alignment horizontal="left"/>
    </xf>
    <xf numFmtId="0" fontId="0" fillId="0" borderId="20" xfId="0" applyBorder="1" applyAlignment="1">
      <alignment wrapText="1"/>
    </xf>
    <xf numFmtId="0" fontId="0" fillId="0" borderId="20" xfId="0" applyBorder="1" applyAlignment="1">
      <alignment horizontal="right"/>
    </xf>
    <xf numFmtId="0" fontId="0" fillId="0" borderId="20" xfId="0" applyBorder="1" applyProtection="1"/>
    <xf numFmtId="165" fontId="0" fillId="0" borderId="20" xfId="2" applyNumberFormat="1" applyFont="1" applyBorder="1" applyProtection="1"/>
    <xf numFmtId="0" fontId="0" fillId="3" borderId="20" xfId="0" applyFill="1" applyBorder="1" applyProtection="1">
      <protection locked="0"/>
    </xf>
    <xf numFmtId="0" fontId="0" fillId="0" borderId="20" xfId="0" applyFill="1" applyBorder="1" applyProtection="1"/>
    <xf numFmtId="164" fontId="0" fillId="0" borderId="20" xfId="1" applyNumberFormat="1" applyFont="1" applyBorder="1" applyProtection="1"/>
    <xf numFmtId="44" fontId="0" fillId="0" borderId="20" xfId="1" applyFont="1" applyBorder="1" applyProtection="1"/>
    <xf numFmtId="0" fontId="0" fillId="3" borderId="21" xfId="0" applyFill="1" applyBorder="1" applyProtection="1">
      <protection locked="0"/>
    </xf>
    <xf numFmtId="165" fontId="0" fillId="0" borderId="22" xfId="2" applyNumberFormat="1" applyFont="1" applyBorder="1" applyProtection="1"/>
    <xf numFmtId="0" fontId="0" fillId="0" borderId="23" xfId="0" applyBorder="1" applyAlignment="1">
      <alignment horizontal="left"/>
    </xf>
    <xf numFmtId="0" fontId="0" fillId="0" borderId="24" xfId="0" applyBorder="1" applyAlignment="1">
      <alignment wrapText="1"/>
    </xf>
    <xf numFmtId="0" fontId="0" fillId="0" borderId="24" xfId="0" applyBorder="1" applyAlignment="1">
      <alignment horizontal="right"/>
    </xf>
    <xf numFmtId="0" fontId="0" fillId="0" borderId="24" xfId="0" applyBorder="1" applyProtection="1"/>
    <xf numFmtId="165" fontId="0" fillId="0" borderId="24" xfId="2" applyNumberFormat="1" applyFont="1" applyBorder="1" applyProtection="1"/>
    <xf numFmtId="0" fontId="0" fillId="3" borderId="24" xfId="0" applyFill="1" applyBorder="1" applyProtection="1">
      <protection locked="0"/>
    </xf>
    <xf numFmtId="0" fontId="0" fillId="0" borderId="24" xfId="0" applyFill="1" applyBorder="1" applyProtection="1"/>
    <xf numFmtId="164" fontId="0" fillId="0" borderId="24" xfId="1" applyNumberFormat="1" applyFont="1" applyBorder="1" applyProtection="1"/>
    <xf numFmtId="44" fontId="0" fillId="0" borderId="24" xfId="1" applyFont="1" applyBorder="1" applyProtection="1"/>
    <xf numFmtId="0" fontId="0" fillId="3" borderId="25" xfId="0" applyFill="1" applyBorder="1" applyProtection="1">
      <protection locked="0"/>
    </xf>
    <xf numFmtId="44" fontId="0" fillId="0" borderId="22" xfId="1" applyFont="1" applyBorder="1" applyProtection="1"/>
    <xf numFmtId="0" fontId="0" fillId="0" borderId="26" xfId="0" applyBorder="1" applyAlignment="1">
      <alignment horizontal="left"/>
    </xf>
    <xf numFmtId="0" fontId="0" fillId="0" borderId="22" xfId="0" applyBorder="1" applyAlignment="1">
      <alignment wrapText="1"/>
    </xf>
    <xf numFmtId="0" fontId="0" fillId="0" borderId="22" xfId="0" applyBorder="1" applyAlignment="1">
      <alignment horizontal="right"/>
    </xf>
    <xf numFmtId="0" fontId="0" fillId="0" borderId="22" xfId="0" applyBorder="1" applyProtection="1"/>
    <xf numFmtId="0" fontId="0" fillId="3" borderId="22" xfId="0" applyFill="1" applyBorder="1" applyProtection="1">
      <protection locked="0"/>
    </xf>
    <xf numFmtId="0" fontId="0" fillId="0" borderId="22" xfId="0" applyFill="1" applyBorder="1" applyProtection="1"/>
    <xf numFmtId="164" fontId="0" fillId="0" borderId="22" xfId="1" applyNumberFormat="1" applyFont="1" applyBorder="1" applyProtection="1"/>
    <xf numFmtId="0" fontId="0" fillId="3" borderId="27" xfId="0" applyFill="1" applyBorder="1" applyProtection="1">
      <protection locked="0"/>
    </xf>
    <xf numFmtId="0" fontId="0" fillId="0" borderId="5" xfId="0" applyFill="1" applyBorder="1" applyAlignment="1" applyProtection="1">
      <alignment horizontal="left"/>
    </xf>
    <xf numFmtId="0" fontId="0" fillId="0" borderId="8" xfId="0" applyFill="1" applyBorder="1" applyAlignment="1" applyProtection="1">
      <alignment horizontal="left"/>
    </xf>
    <xf numFmtId="0" fontId="0" fillId="0" borderId="24" xfId="0" applyFill="1" applyBorder="1" applyAlignment="1" applyProtection="1">
      <alignment horizontal="left"/>
    </xf>
    <xf numFmtId="0" fontId="0" fillId="0" borderId="11" xfId="0" applyFill="1" applyBorder="1" applyAlignment="1" applyProtection="1">
      <alignment horizontal="left"/>
    </xf>
    <xf numFmtId="0" fontId="0" fillId="3" borderId="20" xfId="0" applyFill="1" applyBorder="1" applyAlignment="1" applyProtection="1">
      <alignment horizontal="right"/>
      <protection locked="0"/>
    </xf>
    <xf numFmtId="0" fontId="0" fillId="3" borderId="5"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3" borderId="17" xfId="0" applyFill="1" applyBorder="1" applyAlignment="1" applyProtection="1">
      <alignment horizontal="right"/>
      <protection locked="0"/>
    </xf>
    <xf numFmtId="0" fontId="0" fillId="3" borderId="24" xfId="0" applyFill="1" applyBorder="1" applyAlignment="1" applyProtection="1">
      <alignment horizontal="right"/>
      <protection locked="0"/>
    </xf>
    <xf numFmtId="0" fontId="0" fillId="3" borderId="8" xfId="0" applyFill="1" applyBorder="1" applyAlignment="1" applyProtection="1">
      <alignment horizontal="right"/>
      <protection locked="0"/>
    </xf>
    <xf numFmtId="0" fontId="0" fillId="2" borderId="2" xfId="0" applyFill="1" applyBorder="1" applyAlignment="1">
      <alignment horizontal="center"/>
    </xf>
    <xf numFmtId="0" fontId="0" fillId="2" borderId="3" xfId="0" applyFill="1" applyBorder="1" applyAlignment="1">
      <alignment horizontal="center"/>
    </xf>
    <xf numFmtId="0" fontId="0" fillId="2" borderId="2" xfId="0" applyFill="1" applyBorder="1" applyAlignment="1" applyProtection="1">
      <alignment horizontal="center"/>
    </xf>
    <xf numFmtId="0" fontId="0" fillId="2" borderId="3" xfId="0" applyFill="1" applyBorder="1" applyAlignment="1" applyProtection="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33"/>
  <sheetViews>
    <sheetView tabSelected="1" workbookViewId="0">
      <selection activeCell="G14" sqref="G14"/>
    </sheetView>
  </sheetViews>
  <sheetFormatPr defaultRowHeight="14.4" x14ac:dyDescent="0.3"/>
  <cols>
    <col min="1" max="1" width="98.5546875" bestFit="1" customWidth="1"/>
    <col min="2" max="2" width="15.44140625" bestFit="1" customWidth="1"/>
  </cols>
  <sheetData>
    <row r="1" spans="1:1" x14ac:dyDescent="0.3">
      <c r="A1" s="3" t="s">
        <v>20</v>
      </c>
    </row>
    <row r="2" spans="1:1" x14ac:dyDescent="0.3">
      <c r="A2" s="3" t="s">
        <v>21</v>
      </c>
    </row>
    <row r="3" spans="1:1" x14ac:dyDescent="0.3">
      <c r="A3" s="3" t="s">
        <v>59</v>
      </c>
    </row>
    <row r="4" spans="1:1" ht="15" thickBot="1" x14ac:dyDescent="0.35">
      <c r="A4" s="3" t="s">
        <v>19</v>
      </c>
    </row>
    <row r="5" spans="1:1" ht="15" thickBot="1" x14ac:dyDescent="0.35">
      <c r="A5" s="74"/>
    </row>
    <row r="6" spans="1:1" x14ac:dyDescent="0.3">
      <c r="A6" s="3" t="s">
        <v>24</v>
      </c>
    </row>
    <row r="8" spans="1:1" x14ac:dyDescent="0.3">
      <c r="A8" s="4" t="s">
        <v>11</v>
      </c>
    </row>
    <row r="9" spans="1:1" x14ac:dyDescent="0.3">
      <c r="A9" t="s">
        <v>23</v>
      </c>
    </row>
    <row r="10" spans="1:1" x14ac:dyDescent="0.3">
      <c r="A10" t="s">
        <v>17</v>
      </c>
    </row>
    <row r="11" spans="1:1" ht="28.8" x14ac:dyDescent="0.3">
      <c r="A11" s="1" t="s">
        <v>52</v>
      </c>
    </row>
    <row r="12" spans="1:1" x14ac:dyDescent="0.3">
      <c r="A12" s="1" t="s">
        <v>18</v>
      </c>
    </row>
    <row r="13" spans="1:1" x14ac:dyDescent="0.3">
      <c r="A13" t="s">
        <v>30</v>
      </c>
    </row>
    <row r="14" spans="1:1" ht="28.8" x14ac:dyDescent="0.3">
      <c r="A14" s="1" t="s">
        <v>46</v>
      </c>
    </row>
    <row r="15" spans="1:1" ht="28.8" x14ac:dyDescent="0.3">
      <c r="A15" s="1" t="s">
        <v>47</v>
      </c>
    </row>
    <row r="16" spans="1:1" ht="28.8" x14ac:dyDescent="0.3">
      <c r="A16" s="1" t="s">
        <v>48</v>
      </c>
    </row>
    <row r="17" spans="1:1" ht="28.8" x14ac:dyDescent="0.3">
      <c r="A17" s="1" t="s">
        <v>58</v>
      </c>
    </row>
    <row r="18" spans="1:1" x14ac:dyDescent="0.3">
      <c r="A18" s="1" t="s">
        <v>49</v>
      </c>
    </row>
    <row r="19" spans="1:1" ht="28.8" x14ac:dyDescent="0.3">
      <c r="A19" s="1" t="s">
        <v>50</v>
      </c>
    </row>
    <row r="20" spans="1:1" ht="28.8" x14ac:dyDescent="0.3">
      <c r="A20" s="1" t="s">
        <v>51</v>
      </c>
    </row>
    <row r="21" spans="1:1" x14ac:dyDescent="0.3">
      <c r="A21" t="s">
        <v>53</v>
      </c>
    </row>
    <row r="22" spans="1:1" ht="28.8" x14ac:dyDescent="0.3">
      <c r="A22" s="1" t="s">
        <v>54</v>
      </c>
    </row>
    <row r="23" spans="1:1" ht="28.8" x14ac:dyDescent="0.3">
      <c r="A23" s="1" t="s">
        <v>27</v>
      </c>
    </row>
    <row r="24" spans="1:1" x14ac:dyDescent="0.3">
      <c r="A24" t="s">
        <v>28</v>
      </c>
    </row>
    <row r="25" spans="1:1" ht="28.8" x14ac:dyDescent="0.3">
      <c r="A25" s="1" t="s">
        <v>25</v>
      </c>
    </row>
    <row r="26" spans="1:1" ht="28.8" x14ac:dyDescent="0.3">
      <c r="A26" s="1" t="s">
        <v>26</v>
      </c>
    </row>
    <row r="27" spans="1:1" x14ac:dyDescent="0.3">
      <c r="A27" t="s">
        <v>57</v>
      </c>
    </row>
    <row r="28" spans="1:1" x14ac:dyDescent="0.3">
      <c r="A28" t="s">
        <v>16</v>
      </c>
    </row>
    <row r="29" spans="1:1" x14ac:dyDescent="0.3">
      <c r="A29" t="s">
        <v>16</v>
      </c>
    </row>
    <row r="30" spans="1:1" x14ac:dyDescent="0.3">
      <c r="A30" t="s">
        <v>16</v>
      </c>
    </row>
    <row r="31" spans="1:1" x14ac:dyDescent="0.3">
      <c r="A31" t="s">
        <v>16</v>
      </c>
    </row>
    <row r="32" spans="1:1" x14ac:dyDescent="0.3">
      <c r="A32" t="s">
        <v>16</v>
      </c>
    </row>
    <row r="33" spans="1:1" x14ac:dyDescent="0.3">
      <c r="A33" t="s">
        <v>16</v>
      </c>
    </row>
  </sheetData>
  <sheetProtection algorithmName="SHA-512" hashValue="vfqFnX2WfrGNQgl0BjEM2hZoWy/zcy3uzq39GLQMqlni1nK4p53d4GPqvzPHWbuknHgTglnwUW1wQWcPW6lwVg==" saltValue="Zjw95+6qYweh6zIqAeNt7g==" spinCount="100000" sheet="1" objects="1" scenarios="1" formatCells="0"/>
  <pageMargins left="0.7" right="0.7" top="0.75" bottom="0.75" header="0.3" footer="0.3"/>
  <pageSetup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
  <sheetViews>
    <sheetView workbookViewId="0">
      <pane xSplit="3" ySplit="3" topLeftCell="S4" activePane="bottomRight" state="frozen"/>
      <selection pane="topRight" activeCell="D1" sqref="D1"/>
      <selection pane="bottomLeft" activeCell="A4" sqref="A4"/>
      <selection pane="bottomRight" sqref="A1:X9"/>
    </sheetView>
  </sheetViews>
  <sheetFormatPr defaultColWidth="13.109375" defaultRowHeight="14.4" x14ac:dyDescent="0.3"/>
  <cols>
    <col min="1" max="1" width="16.5546875"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28.8" x14ac:dyDescent="0.3">
      <c r="A4" s="12" t="s">
        <v>130</v>
      </c>
      <c r="B4" s="18" t="s">
        <v>141</v>
      </c>
      <c r="C4" s="7" t="s">
        <v>194</v>
      </c>
      <c r="D4" s="125"/>
      <c r="E4" s="6">
        <v>5635</v>
      </c>
      <c r="F4" s="49" t="s">
        <v>151</v>
      </c>
      <c r="G4" s="49">
        <v>366</v>
      </c>
      <c r="H4" s="69">
        <v>1041500</v>
      </c>
      <c r="I4" s="23"/>
      <c r="J4" s="23"/>
      <c r="K4" s="34">
        <v>100193</v>
      </c>
      <c r="L4" s="63">
        <v>1.1119000000000001</v>
      </c>
      <c r="M4" s="49">
        <v>23.54</v>
      </c>
      <c r="N4" s="50">
        <v>26.17</v>
      </c>
      <c r="O4" s="50">
        <f>I4+N4</f>
        <v>26.17</v>
      </c>
      <c r="P4" s="50">
        <f>O4/G4</f>
        <v>7.150273224043717E-2</v>
      </c>
      <c r="Q4" s="50">
        <f>P4*H4</f>
        <v>74470.095628415307</v>
      </c>
      <c r="R4" s="23"/>
      <c r="S4" s="23"/>
      <c r="T4" s="23"/>
      <c r="U4" s="50" t="str">
        <f>IF(R4="Y",S4-N4-T4,"N/A")</f>
        <v>N/A</v>
      </c>
      <c r="V4" s="23"/>
      <c r="W4" s="49">
        <v>2500</v>
      </c>
      <c r="X4" s="25"/>
    </row>
    <row r="5" spans="1:24" ht="15" thickBot="1" x14ac:dyDescent="0.35">
      <c r="A5" s="14"/>
      <c r="B5" s="20" t="s">
        <v>133</v>
      </c>
      <c r="C5" s="9" t="s">
        <v>195</v>
      </c>
      <c r="D5" s="129"/>
      <c r="E5" s="8">
        <v>3750</v>
      </c>
      <c r="F5" s="57" t="s">
        <v>197</v>
      </c>
      <c r="G5" s="57">
        <v>250</v>
      </c>
      <c r="H5" s="70">
        <v>1041500</v>
      </c>
      <c r="I5" s="27"/>
      <c r="J5" s="27"/>
      <c r="K5" s="58">
        <v>100193</v>
      </c>
      <c r="L5" s="65">
        <v>1.1119000000000001</v>
      </c>
      <c r="M5" s="57">
        <v>22.45</v>
      </c>
      <c r="N5" s="59">
        <v>24.96</v>
      </c>
      <c r="O5" s="59">
        <f t="shared" ref="O5:O7" si="0">I5+N5</f>
        <v>24.96</v>
      </c>
      <c r="P5" s="59">
        <f t="shared" ref="P5:P7" si="1">O5/G5</f>
        <v>9.9839999999999998E-2</v>
      </c>
      <c r="Q5" s="59">
        <f t="shared" ref="Q5:Q7" si="2">P5*H5</f>
        <v>103983.36</v>
      </c>
      <c r="R5" s="27"/>
      <c r="S5" s="27"/>
      <c r="T5" s="27"/>
      <c r="U5" s="59" t="str">
        <f t="shared" ref="U5:U7" si="3">IF(R5="Y",S5-N5-T5,"N/A")</f>
        <v>N/A</v>
      </c>
      <c r="V5" s="27"/>
      <c r="W5" s="57">
        <v>2500</v>
      </c>
      <c r="X5" s="28"/>
    </row>
    <row r="6" spans="1:24" ht="28.8" x14ac:dyDescent="0.3">
      <c r="A6" s="13" t="s">
        <v>131</v>
      </c>
      <c r="B6" s="18" t="s">
        <v>141</v>
      </c>
      <c r="C6" s="7" t="s">
        <v>192</v>
      </c>
      <c r="D6" s="125"/>
      <c r="E6" s="6">
        <v>5690</v>
      </c>
      <c r="F6" s="49" t="s">
        <v>151</v>
      </c>
      <c r="G6" s="49">
        <v>168</v>
      </c>
      <c r="H6" s="69">
        <v>638000</v>
      </c>
      <c r="I6" s="23"/>
      <c r="J6" s="23"/>
      <c r="K6" s="34">
        <v>100193</v>
      </c>
      <c r="L6" s="63">
        <v>1.1119000000000001</v>
      </c>
      <c r="M6" s="49">
        <v>24.14</v>
      </c>
      <c r="N6" s="50">
        <v>26.84</v>
      </c>
      <c r="O6" s="50">
        <f t="shared" si="0"/>
        <v>26.84</v>
      </c>
      <c r="P6" s="50">
        <f t="shared" si="1"/>
        <v>0.15976190476190477</v>
      </c>
      <c r="Q6" s="50">
        <f t="shared" si="2"/>
        <v>101928.09523809525</v>
      </c>
      <c r="R6" s="23"/>
      <c r="S6" s="23"/>
      <c r="T6" s="23"/>
      <c r="U6" s="50" t="str">
        <f t="shared" si="3"/>
        <v>N/A</v>
      </c>
      <c r="V6" s="23"/>
      <c r="W6" s="49">
        <v>4700</v>
      </c>
      <c r="X6" s="25"/>
    </row>
    <row r="7" spans="1:24" ht="29.4" thickBot="1" x14ac:dyDescent="0.35">
      <c r="A7" s="14"/>
      <c r="B7" s="19" t="s">
        <v>133</v>
      </c>
      <c r="C7" s="11" t="s">
        <v>193</v>
      </c>
      <c r="D7" s="126"/>
      <c r="E7" s="10">
        <v>3787</v>
      </c>
      <c r="F7" s="55" t="s">
        <v>197</v>
      </c>
      <c r="G7" s="55">
        <v>100</v>
      </c>
      <c r="H7" s="71">
        <v>638000</v>
      </c>
      <c r="I7" s="24"/>
      <c r="J7" s="24"/>
      <c r="K7" s="35">
        <v>100193</v>
      </c>
      <c r="L7" s="64">
        <v>1.1119000000000001</v>
      </c>
      <c r="M7" s="55">
        <v>14.89</v>
      </c>
      <c r="N7" s="56">
        <v>16.559999999999999</v>
      </c>
      <c r="O7" s="56">
        <f t="shared" si="0"/>
        <v>16.559999999999999</v>
      </c>
      <c r="P7" s="56">
        <f t="shared" si="1"/>
        <v>0.1656</v>
      </c>
      <c r="Q7" s="56">
        <f t="shared" si="2"/>
        <v>105652.8</v>
      </c>
      <c r="R7" s="24"/>
      <c r="S7" s="24"/>
      <c r="T7" s="24"/>
      <c r="U7" s="56" t="str">
        <f t="shared" si="3"/>
        <v>N/A</v>
      </c>
      <c r="V7" s="24"/>
      <c r="W7" s="55">
        <v>4700</v>
      </c>
      <c r="X7" s="26"/>
    </row>
    <row r="8" spans="1:24" ht="28.8" x14ac:dyDescent="0.3">
      <c r="A8" s="13" t="s">
        <v>132</v>
      </c>
      <c r="B8" s="18" t="s">
        <v>141</v>
      </c>
      <c r="C8" s="7" t="s">
        <v>190</v>
      </c>
      <c r="D8" s="125"/>
      <c r="E8" s="6">
        <v>5694</v>
      </c>
      <c r="F8" s="49" t="s">
        <v>151</v>
      </c>
      <c r="G8" s="49">
        <v>138</v>
      </c>
      <c r="H8" s="69">
        <v>472000</v>
      </c>
      <c r="I8" s="23"/>
      <c r="J8" s="23"/>
      <c r="K8" s="34">
        <v>100193</v>
      </c>
      <c r="L8" s="63">
        <v>1.1119000000000001</v>
      </c>
      <c r="M8" s="49">
        <v>20.59</v>
      </c>
      <c r="N8" s="50">
        <v>22.89</v>
      </c>
      <c r="O8" s="50">
        <f t="shared" ref="O8:O9" si="4">I8+N8</f>
        <v>22.89</v>
      </c>
      <c r="P8" s="50">
        <f t="shared" ref="P8:P9" si="5">O8/G8</f>
        <v>0.1658695652173913</v>
      </c>
      <c r="Q8" s="50">
        <f t="shared" ref="Q8:Q9" si="6">P8*H8</f>
        <v>78290.434782608689</v>
      </c>
      <c r="R8" s="23"/>
      <c r="S8" s="23"/>
      <c r="T8" s="23"/>
      <c r="U8" s="50" t="str">
        <f t="shared" ref="U8:U9" si="7">IF(R8="Y",S8-N8-T8,"N/A")</f>
        <v>N/A</v>
      </c>
      <c r="V8" s="23"/>
      <c r="W8" s="49">
        <v>7700</v>
      </c>
      <c r="X8" s="25"/>
    </row>
    <row r="9" spans="1:24" ht="15" thickBot="1" x14ac:dyDescent="0.35">
      <c r="A9" s="14"/>
      <c r="B9" s="19" t="s">
        <v>133</v>
      </c>
      <c r="C9" s="11" t="s">
        <v>191</v>
      </c>
      <c r="D9" s="126"/>
      <c r="E9" s="10">
        <v>69040</v>
      </c>
      <c r="F9" s="55" t="s">
        <v>196</v>
      </c>
      <c r="G9" s="55">
        <v>85</v>
      </c>
      <c r="H9" s="71">
        <v>472000</v>
      </c>
      <c r="I9" s="24"/>
      <c r="J9" s="24"/>
      <c r="K9" s="35">
        <v>100193</v>
      </c>
      <c r="L9" s="64">
        <v>1.1119000000000001</v>
      </c>
      <c r="M9" s="55">
        <v>15.55</v>
      </c>
      <c r="N9" s="56">
        <v>17.29</v>
      </c>
      <c r="O9" s="56">
        <f t="shared" si="4"/>
        <v>17.29</v>
      </c>
      <c r="P9" s="56">
        <f t="shared" si="5"/>
        <v>0.20341176470588235</v>
      </c>
      <c r="Q9" s="56">
        <f t="shared" si="6"/>
        <v>96010.352941176461</v>
      </c>
      <c r="R9" s="24"/>
      <c r="S9" s="24"/>
      <c r="T9" s="24"/>
      <c r="U9" s="56" t="str">
        <f t="shared" si="7"/>
        <v>N/A</v>
      </c>
      <c r="V9" s="24"/>
      <c r="W9" s="55">
        <v>7700</v>
      </c>
      <c r="X9" s="26"/>
    </row>
  </sheetData>
  <sheetProtection algorithmName="SHA-512" hashValue="0ZUeBDHfmeHV1WCMNppLD8JVH19cZnEmLppo/W5jf6/yrC5/g0gxIGKsUReuZcKZf8k9F8NtDs0mKQuS5ccxog==" saltValue="qfhgrSiITnuW1AbXztE30g==" spinCount="100000" sheet="1" objects="1" scenarios="1" formatCells="0"/>
  <mergeCells count="1">
    <mergeCell ref="D1:E1"/>
  </mergeCells>
  <pageMargins left="0.7" right="0.7" top="0.75" bottom="0.75" header="0.3" footer="0.3"/>
  <pageSetup paperSize="5"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
  <sheetViews>
    <sheetView workbookViewId="0">
      <pane xSplit="3" ySplit="3" topLeftCell="S4" activePane="bottomRight" state="frozen"/>
      <selection pane="topRight" activeCell="D1" sqref="D1"/>
      <selection pane="bottomLeft" activeCell="A4" sqref="A4"/>
      <selection pane="bottomRight" sqref="A1:X6"/>
    </sheetView>
  </sheetViews>
  <sheetFormatPr defaultColWidth="13.109375" defaultRowHeight="14.4" x14ac:dyDescent="0.3"/>
  <cols>
    <col min="1" max="1" width="16.5546875" style="36" customWidth="1"/>
    <col min="2" max="2" width="19.44140625" style="37" customWidth="1"/>
    <col min="3" max="3" width="21.109375" style="36" bestFit="1" customWidth="1"/>
    <col min="4" max="4" width="18.109375" style="36" customWidth="1"/>
    <col min="5" max="5" width="15.109375" style="36" customWidth="1"/>
    <col min="6" max="8" width="13.109375" style="36"/>
    <col min="9" max="9" width="20.33203125" style="36" customWidth="1"/>
    <col min="10" max="10" width="13.109375" style="36"/>
    <col min="11" max="11" width="15.109375" style="36" customWidth="1"/>
    <col min="12" max="15" width="13.109375" style="36"/>
    <col min="16" max="17" width="13.109375" style="39"/>
    <col min="18" max="19" width="13.109375" style="36"/>
    <col min="20" max="20" width="16.33203125" style="36" customWidth="1"/>
    <col min="21" max="21" width="13.109375" style="36"/>
    <col min="22" max="22" width="22.33203125" style="36" customWidth="1"/>
    <col min="23" max="16384" width="13.109375" style="36"/>
  </cols>
  <sheetData>
    <row r="1" spans="1:24" ht="15" thickBot="1" x14ac:dyDescent="0.35">
      <c r="C1" s="38" t="s">
        <v>12</v>
      </c>
      <c r="D1" s="132">
        <f>Instructions!A5</f>
        <v>0</v>
      </c>
      <c r="E1" s="133"/>
    </row>
    <row r="2" spans="1:24" ht="15" thickBot="1" x14ac:dyDescent="0.35"/>
    <row r="3" spans="1:24" s="45" customFormat="1" ht="87" thickBot="1" x14ac:dyDescent="0.35">
      <c r="A3" s="40" t="s">
        <v>9</v>
      </c>
      <c r="B3" s="41" t="s">
        <v>1</v>
      </c>
      <c r="C3" s="41" t="s">
        <v>0</v>
      </c>
      <c r="D3" s="42" t="s">
        <v>4</v>
      </c>
      <c r="E3" s="42"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28.8" x14ac:dyDescent="0.3">
      <c r="A4" s="46" t="s">
        <v>80</v>
      </c>
      <c r="B4" s="47" t="s">
        <v>81</v>
      </c>
      <c r="C4" s="48" t="s">
        <v>82</v>
      </c>
      <c r="D4" s="73">
        <v>81056</v>
      </c>
      <c r="E4" s="73">
        <v>81056</v>
      </c>
      <c r="F4" s="49" t="s">
        <v>114</v>
      </c>
      <c r="G4" s="49">
        <v>509</v>
      </c>
      <c r="H4" s="67">
        <v>2443000</v>
      </c>
      <c r="I4" s="23"/>
      <c r="J4" s="23"/>
      <c r="K4" s="34">
        <v>110227</v>
      </c>
      <c r="L4" s="63">
        <v>6.2100000000000002E-2</v>
      </c>
      <c r="M4" s="49">
        <v>115.15</v>
      </c>
      <c r="N4" s="50">
        <v>7.15</v>
      </c>
      <c r="O4" s="50">
        <f>I4+N4</f>
        <v>7.15</v>
      </c>
      <c r="P4" s="50">
        <f>O4/G4</f>
        <v>1.4047151277013753E-2</v>
      </c>
      <c r="Q4" s="50">
        <f>P4*H4</f>
        <v>34317.190569744598</v>
      </c>
      <c r="R4" s="23"/>
      <c r="S4" s="23"/>
      <c r="T4" s="23"/>
      <c r="U4" s="50" t="str">
        <f>IF(R4="Y",S4-N4-T4,"N/A")</f>
        <v>N/A</v>
      </c>
      <c r="V4" s="23"/>
      <c r="W4" s="34">
        <v>2800</v>
      </c>
      <c r="X4" s="25"/>
    </row>
    <row r="5" spans="1:24" ht="15" thickBot="1" x14ac:dyDescent="0.35">
      <c r="A5" s="51"/>
      <c r="B5" s="52" t="s">
        <v>83</v>
      </c>
      <c r="C5" s="53" t="s">
        <v>84</v>
      </c>
      <c r="D5" s="77">
        <v>10029700003132</v>
      </c>
      <c r="E5" s="77">
        <v>10029700003132</v>
      </c>
      <c r="F5" s="55" t="s">
        <v>115</v>
      </c>
      <c r="G5" s="55">
        <v>458</v>
      </c>
      <c r="H5" s="68">
        <v>2443000</v>
      </c>
      <c r="I5" s="24"/>
      <c r="J5" s="24"/>
      <c r="K5" s="35">
        <v>110227</v>
      </c>
      <c r="L5" s="64">
        <v>6.2100000000000002E-2</v>
      </c>
      <c r="M5" s="55">
        <v>97.5</v>
      </c>
      <c r="N5" s="56">
        <v>6.05</v>
      </c>
      <c r="O5" s="56">
        <f>I5+N5</f>
        <v>6.05</v>
      </c>
      <c r="P5" s="56">
        <f>O5/G5</f>
        <v>1.3209606986899563E-2</v>
      </c>
      <c r="Q5" s="56">
        <f>P5*H5</f>
        <v>32271.06986899563</v>
      </c>
      <c r="R5" s="24"/>
      <c r="S5" s="24"/>
      <c r="T5" s="24"/>
      <c r="U5" s="56" t="str">
        <f>IF(R5="Y",S5-N5-T5,"N/A")</f>
        <v>N/A</v>
      </c>
      <c r="V5" s="24"/>
      <c r="W5" s="35">
        <v>2800</v>
      </c>
      <c r="X5" s="26"/>
    </row>
    <row r="6" spans="1:24" x14ac:dyDescent="0.3">
      <c r="U6" s="39"/>
    </row>
    <row r="7" spans="1:24" x14ac:dyDescent="0.3">
      <c r="U7" s="39"/>
    </row>
  </sheetData>
  <sheetProtection algorithmName="SHA-512" hashValue="uShAmMJOfExVVbOpt21atl8az46qaXSPiSc8SnPR9OCQRYRT9aDW2eZeRvcrpXIFOS4W+Us5P77kK3Ou4BGXJw==" saltValue="AC2GcXZf/szm5utPWuvbxw==" spinCount="100000" sheet="1" objects="1" scenarios="1" formatCells="0"/>
  <mergeCells count="1">
    <mergeCell ref="D1:E1"/>
  </mergeCells>
  <pageMargins left="0.45" right="0.45" top="0.5" bottom="0.5" header="0.3" footer="0.3"/>
  <pageSetup paperSize="5" scale="4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
  <sheetViews>
    <sheetView workbookViewId="0">
      <pane xSplit="3" ySplit="3" topLeftCell="D4" activePane="bottomRight" state="frozen"/>
      <selection pane="topRight" activeCell="D1" sqref="D1"/>
      <selection pane="bottomLeft" activeCell="A4" sqref="A4"/>
      <selection pane="bottomRight" activeCell="X1" sqref="A1:X6"/>
    </sheetView>
  </sheetViews>
  <sheetFormatPr defaultColWidth="13.109375" defaultRowHeight="14.4" x14ac:dyDescent="0.3"/>
  <cols>
    <col min="1" max="1" width="16.5546875"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43.8" thickBot="1" x14ac:dyDescent="0.35">
      <c r="A4" s="22" t="s">
        <v>69</v>
      </c>
      <c r="B4" s="18" t="s">
        <v>37</v>
      </c>
      <c r="C4" s="7" t="s">
        <v>70</v>
      </c>
      <c r="D4" s="6" t="s">
        <v>71</v>
      </c>
      <c r="E4" s="6" t="s">
        <v>71</v>
      </c>
      <c r="F4" s="49" t="s">
        <v>106</v>
      </c>
      <c r="G4" s="49">
        <v>75</v>
      </c>
      <c r="H4" s="69">
        <v>190000</v>
      </c>
      <c r="I4" s="23"/>
      <c r="J4" s="23"/>
      <c r="K4" s="34">
        <v>100980</v>
      </c>
      <c r="L4" s="63">
        <v>0.1963</v>
      </c>
      <c r="M4" s="49">
        <v>29.41</v>
      </c>
      <c r="N4" s="50">
        <v>5.77</v>
      </c>
      <c r="O4" s="50">
        <f>I4+N4</f>
        <v>5.77</v>
      </c>
      <c r="P4" s="50">
        <f>O4/G4</f>
        <v>7.6933333333333326E-2</v>
      </c>
      <c r="Q4" s="50">
        <f>P4*H4</f>
        <v>14617.333333333332</v>
      </c>
      <c r="R4" s="23"/>
      <c r="S4" s="23"/>
      <c r="T4" s="23"/>
      <c r="U4" s="50" t="str">
        <f>IF(R4="Y",S4-N4-T4,"N/A")</f>
        <v>N/A</v>
      </c>
      <c r="V4" s="23"/>
      <c r="W4" s="49">
        <v>500</v>
      </c>
      <c r="X4" s="25"/>
    </row>
    <row r="5" spans="1:24" ht="43.8" thickBot="1" x14ac:dyDescent="0.35">
      <c r="A5" s="22" t="s">
        <v>72</v>
      </c>
      <c r="B5" s="18" t="s">
        <v>37</v>
      </c>
      <c r="C5" s="7" t="s">
        <v>107</v>
      </c>
      <c r="D5" s="6">
        <v>1000004309</v>
      </c>
      <c r="E5" s="6">
        <v>1000004309</v>
      </c>
      <c r="F5" s="49" t="s">
        <v>106</v>
      </c>
      <c r="G5" s="49">
        <v>77</v>
      </c>
      <c r="H5" s="69">
        <v>77000</v>
      </c>
      <c r="I5" s="23"/>
      <c r="J5" s="23"/>
      <c r="K5" s="34">
        <v>100980</v>
      </c>
      <c r="L5" s="63">
        <v>0.1963</v>
      </c>
      <c r="M5" s="49">
        <v>29.41</v>
      </c>
      <c r="N5" s="50">
        <v>5.77</v>
      </c>
      <c r="O5" s="50">
        <f t="shared" ref="O5" si="0">I5+N5</f>
        <v>5.77</v>
      </c>
      <c r="P5" s="50">
        <f t="shared" ref="P5" si="1">O5/G5</f>
        <v>7.4935064935064924E-2</v>
      </c>
      <c r="Q5" s="50">
        <f t="shared" ref="Q5" si="2">P5*H5</f>
        <v>5769.9999999999991</v>
      </c>
      <c r="R5" s="23"/>
      <c r="S5" s="23"/>
      <c r="T5" s="23"/>
      <c r="U5" s="50" t="str">
        <f t="shared" ref="U5" si="3">IF(R5="Y",S5-N5-T5,"N/A")</f>
        <v>N/A</v>
      </c>
      <c r="V5" s="23"/>
      <c r="W5" s="49">
        <v>500</v>
      </c>
      <c r="X5" s="25"/>
    </row>
    <row r="6" spans="1:24" ht="29.4" thickBot="1" x14ac:dyDescent="0.35">
      <c r="A6" s="22" t="s">
        <v>73</v>
      </c>
      <c r="B6" s="29" t="s">
        <v>37</v>
      </c>
      <c r="C6" s="30" t="s">
        <v>74</v>
      </c>
      <c r="D6" s="31" t="s">
        <v>75</v>
      </c>
      <c r="E6" s="31" t="s">
        <v>75</v>
      </c>
      <c r="F6" s="60" t="s">
        <v>106</v>
      </c>
      <c r="G6" s="60">
        <v>80</v>
      </c>
      <c r="H6" s="72">
        <v>227000</v>
      </c>
      <c r="I6" s="32"/>
      <c r="J6" s="32"/>
      <c r="K6" s="61">
        <v>100980</v>
      </c>
      <c r="L6" s="66">
        <v>0.1963</v>
      </c>
      <c r="M6" s="60">
        <v>29.41</v>
      </c>
      <c r="N6" s="62">
        <v>5.77</v>
      </c>
      <c r="O6" s="62">
        <f t="shared" ref="O6" si="4">I6+N6</f>
        <v>5.77</v>
      </c>
      <c r="P6" s="62">
        <f t="shared" ref="P6" si="5">O6/G6</f>
        <v>7.2124999999999995E-2</v>
      </c>
      <c r="Q6" s="62">
        <f t="shared" ref="Q6" si="6">P6*H6</f>
        <v>16372.374999999998</v>
      </c>
      <c r="R6" s="32"/>
      <c r="S6" s="32"/>
      <c r="T6" s="32"/>
      <c r="U6" s="62" t="str">
        <f t="shared" ref="U6" si="7">IF(R6="Y",S6-N6-T6,"N/A")</f>
        <v>N/A</v>
      </c>
      <c r="V6" s="32"/>
      <c r="W6" s="60">
        <v>500</v>
      </c>
      <c r="X6" s="33"/>
    </row>
  </sheetData>
  <sheetProtection algorithmName="SHA-512" hashValue="sXI9LhkUQN6/SmdD05JFSGaOKwjj0c/g7gHfHxRVboh97ZaraqkMLE3MsQKmkTqYGq8zlsfUjsiRIBWB9sU34w==" saltValue="ZG001avJvxqxJiyBVdkKgw==" spinCount="100000" sheet="1" objects="1" scenarios="1" formatCells="0"/>
  <mergeCells count="1">
    <mergeCell ref="D1:E1"/>
  </mergeCells>
  <pageMargins left="0.7" right="0.7" top="0.75" bottom="0.75" header="0.3" footer="0.3"/>
  <pageSetup paperSize="5" scale="4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
  <sheetViews>
    <sheetView workbookViewId="0">
      <pane xSplit="3" ySplit="3" topLeftCell="S4" activePane="bottomRight" state="frozen"/>
      <selection pane="topRight" activeCell="D1" sqref="D1"/>
      <selection pane="bottomLeft" activeCell="A4" sqref="A4"/>
      <selection pane="bottomRight" sqref="A1:X5"/>
    </sheetView>
  </sheetViews>
  <sheetFormatPr defaultColWidth="13.109375" defaultRowHeight="14.4" x14ac:dyDescent="0.3"/>
  <cols>
    <col min="1" max="1" width="16.5546875"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43.8" thickBot="1" x14ac:dyDescent="0.35">
      <c r="A4" s="76" t="s">
        <v>76</v>
      </c>
      <c r="B4" s="18" t="s">
        <v>38</v>
      </c>
      <c r="C4" s="7" t="s">
        <v>77</v>
      </c>
      <c r="D4" s="6">
        <v>12228</v>
      </c>
      <c r="E4" s="6">
        <v>12228</v>
      </c>
      <c r="F4" s="49" t="s">
        <v>108</v>
      </c>
      <c r="G4" s="49">
        <v>96</v>
      </c>
      <c r="H4" s="69">
        <v>67000</v>
      </c>
      <c r="I4" s="23"/>
      <c r="J4" s="23"/>
      <c r="K4" s="34">
        <v>100935</v>
      </c>
      <c r="L4" s="63">
        <v>1.7585</v>
      </c>
      <c r="M4" s="49">
        <v>6.6</v>
      </c>
      <c r="N4" s="50">
        <v>11.61</v>
      </c>
      <c r="O4" s="50">
        <f>I4+N4</f>
        <v>11.61</v>
      </c>
      <c r="P4" s="50">
        <f>O4/G4</f>
        <v>0.12093749999999999</v>
      </c>
      <c r="Q4" s="50">
        <f>P4*H4</f>
        <v>8102.8124999999991</v>
      </c>
      <c r="R4" s="23"/>
      <c r="S4" s="23"/>
      <c r="T4" s="23"/>
      <c r="U4" s="50" t="str">
        <f>IF(R4="Y",S4-N4-T4,"N/A")</f>
        <v>N/A</v>
      </c>
      <c r="V4" s="23"/>
      <c r="W4" s="49">
        <v>500</v>
      </c>
      <c r="X4" s="25"/>
    </row>
    <row r="5" spans="1:24" ht="58.2" thickBot="1" x14ac:dyDescent="0.35">
      <c r="A5" s="76" t="s">
        <v>78</v>
      </c>
      <c r="B5" s="29" t="s">
        <v>38</v>
      </c>
      <c r="C5" s="30" t="s">
        <v>79</v>
      </c>
      <c r="D5" s="31">
        <v>12258</v>
      </c>
      <c r="E5" s="31">
        <v>12258</v>
      </c>
      <c r="F5" s="60" t="s">
        <v>108</v>
      </c>
      <c r="G5" s="60">
        <v>96</v>
      </c>
      <c r="H5" s="72">
        <v>33000</v>
      </c>
      <c r="I5" s="32"/>
      <c r="J5" s="32"/>
      <c r="K5" s="61">
        <v>100935</v>
      </c>
      <c r="L5" s="66">
        <v>1.7585</v>
      </c>
      <c r="M5" s="60">
        <v>6.6</v>
      </c>
      <c r="N5" s="62">
        <v>11.61</v>
      </c>
      <c r="O5" s="62">
        <f t="shared" ref="O5" si="0">I5+N5</f>
        <v>11.61</v>
      </c>
      <c r="P5" s="62">
        <f t="shared" ref="P5" si="1">O5/G5</f>
        <v>0.12093749999999999</v>
      </c>
      <c r="Q5" s="62">
        <f t="shared" ref="Q5" si="2">P5*H5</f>
        <v>3990.9374999999995</v>
      </c>
      <c r="R5" s="32"/>
      <c r="S5" s="32"/>
      <c r="T5" s="32"/>
      <c r="U5" s="62" t="str">
        <f t="shared" ref="U5" si="3">IF(R5="Y",S5-N5-T5,"N/A")</f>
        <v>N/A</v>
      </c>
      <c r="V5" s="32"/>
      <c r="W5" s="60">
        <v>200</v>
      </c>
      <c r="X5" s="33"/>
    </row>
  </sheetData>
  <sheetProtection algorithmName="SHA-512" hashValue="CiX264OdhJCsqMVQRM/2Uk42//M9QyZLz/PZXjOI6tqk+hT4x6IAakQyFOUNqRKBJqtaYJLoZpjFjJB8G8Ut1g==" saltValue="jt3vEFJBwQBxO7T809GHuA==" spinCount="100000" sheet="1" objects="1" scenarios="1" formatCells="0"/>
  <mergeCells count="1">
    <mergeCell ref="D1:E1"/>
  </mergeCells>
  <pageMargins left="0.7" right="0.7" top="0.75" bottom="0.75" header="0.3" footer="0.3"/>
  <pageSetup paperSize="5" scale="4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
  <sheetViews>
    <sheetView workbookViewId="0">
      <pane xSplit="3" ySplit="3" topLeftCell="S4" activePane="bottomRight" state="frozen"/>
      <selection pane="topRight" activeCell="D1" sqref="D1"/>
      <selection pane="bottomLeft" activeCell="A4" sqref="A4"/>
      <selection pane="bottomRight" sqref="A1:X5"/>
    </sheetView>
  </sheetViews>
  <sheetFormatPr defaultColWidth="13.109375" defaultRowHeight="14.4" x14ac:dyDescent="0.3"/>
  <cols>
    <col min="1" max="1" width="16.5546875" style="36" customWidth="1"/>
    <col min="2" max="2" width="19.44140625" style="37" customWidth="1"/>
    <col min="3" max="3" width="21.109375" style="36" bestFit="1" customWidth="1"/>
    <col min="4" max="4" width="14.33203125" style="36" customWidth="1"/>
    <col min="5" max="5" width="15.109375" style="36" customWidth="1"/>
    <col min="6" max="6" width="14.88671875" style="36" bestFit="1" customWidth="1"/>
    <col min="7" max="8" width="13.109375" style="36"/>
    <col min="9" max="9" width="20.33203125" style="36" customWidth="1"/>
    <col min="10" max="10" width="13.109375" style="36"/>
    <col min="11" max="11" width="15.109375" style="36" customWidth="1"/>
    <col min="12" max="15" width="13.109375" style="36"/>
    <col min="16" max="17" width="13.109375" style="39"/>
    <col min="18" max="19" width="13.109375" style="36"/>
    <col min="20" max="20" width="16.33203125" style="36" customWidth="1"/>
    <col min="21" max="21" width="13.109375" style="36"/>
    <col min="22" max="22" width="22.33203125" style="36" customWidth="1"/>
    <col min="23" max="16384" width="13.109375" style="36"/>
  </cols>
  <sheetData>
    <row r="1" spans="1:24" ht="15" thickBot="1" x14ac:dyDescent="0.35">
      <c r="C1" s="38" t="s">
        <v>12</v>
      </c>
      <c r="D1" s="132">
        <f>Instructions!A5</f>
        <v>0</v>
      </c>
      <c r="E1" s="133"/>
    </row>
    <row r="2" spans="1:24" ht="15" thickBot="1" x14ac:dyDescent="0.35"/>
    <row r="3" spans="1:24" s="45" customFormat="1" ht="87" thickBot="1" x14ac:dyDescent="0.35">
      <c r="A3" s="40" t="s">
        <v>9</v>
      </c>
      <c r="B3" s="41" t="s">
        <v>1</v>
      </c>
      <c r="C3" s="41" t="s">
        <v>0</v>
      </c>
      <c r="D3" s="42" t="s">
        <v>4</v>
      </c>
      <c r="E3" s="42"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28.8" x14ac:dyDescent="0.3">
      <c r="A4" s="46" t="s">
        <v>64</v>
      </c>
      <c r="B4" s="47" t="s">
        <v>65</v>
      </c>
      <c r="C4" s="48" t="s">
        <v>66</v>
      </c>
      <c r="D4" s="73">
        <v>2004529</v>
      </c>
      <c r="E4" s="73">
        <v>2004529</v>
      </c>
      <c r="F4" s="49" t="s">
        <v>109</v>
      </c>
      <c r="G4" s="49">
        <v>48</v>
      </c>
      <c r="H4" s="67">
        <v>240000</v>
      </c>
      <c r="I4" s="23"/>
      <c r="J4" s="23"/>
      <c r="K4" s="34">
        <v>100225</v>
      </c>
      <c r="L4" s="63">
        <v>0.67149999999999999</v>
      </c>
      <c r="M4" s="49">
        <v>13.35</v>
      </c>
      <c r="N4" s="50">
        <v>8.9600000000000009</v>
      </c>
      <c r="O4" s="50">
        <f>I4+N4</f>
        <v>8.9600000000000009</v>
      </c>
      <c r="P4" s="50">
        <f>O4/G4</f>
        <v>0.18666666666666668</v>
      </c>
      <c r="Q4" s="50">
        <f>P4*H4</f>
        <v>44800</v>
      </c>
      <c r="R4" s="23"/>
      <c r="S4" s="23"/>
      <c r="T4" s="23"/>
      <c r="U4" s="50" t="str">
        <f>IF(R4="Y",S4-N4-T4,"N/A")</f>
        <v>N/A</v>
      </c>
      <c r="V4" s="23"/>
      <c r="W4" s="49">
        <v>1500</v>
      </c>
      <c r="X4" s="25"/>
    </row>
    <row r="5" spans="1:24" ht="15" thickBot="1" x14ac:dyDescent="0.35">
      <c r="A5" s="51"/>
      <c r="B5" s="52" t="s">
        <v>67</v>
      </c>
      <c r="C5" s="53" t="s">
        <v>68</v>
      </c>
      <c r="D5" s="54">
        <v>803248</v>
      </c>
      <c r="E5" s="54">
        <v>803248</v>
      </c>
      <c r="F5" s="55" t="s">
        <v>110</v>
      </c>
      <c r="G5" s="55">
        <v>40</v>
      </c>
      <c r="H5" s="68">
        <v>240000</v>
      </c>
      <c r="I5" s="24"/>
      <c r="J5" s="24"/>
      <c r="K5" s="35">
        <v>100225</v>
      </c>
      <c r="L5" s="64">
        <v>0.67149999999999999</v>
      </c>
      <c r="M5" s="55">
        <v>11.25</v>
      </c>
      <c r="N5" s="56">
        <v>7.55</v>
      </c>
      <c r="O5" s="56">
        <f>I5+N5</f>
        <v>7.55</v>
      </c>
      <c r="P5" s="56">
        <f>O5/G5</f>
        <v>0.18875</v>
      </c>
      <c r="Q5" s="56">
        <f>P5*H5</f>
        <v>45300</v>
      </c>
      <c r="R5" s="24"/>
      <c r="S5" s="24"/>
      <c r="T5" s="24"/>
      <c r="U5" s="56" t="str">
        <f>IF(R5="Y",S5-N5-T5,"N/A")</f>
        <v>N/A</v>
      </c>
      <c r="V5" s="24"/>
      <c r="W5" s="55">
        <v>1500</v>
      </c>
      <c r="X5" s="26"/>
    </row>
    <row r="6" spans="1:24" x14ac:dyDescent="0.3">
      <c r="U6" s="39"/>
    </row>
    <row r="7" spans="1:24" x14ac:dyDescent="0.3">
      <c r="U7" s="39"/>
    </row>
  </sheetData>
  <sheetProtection algorithmName="SHA-512" hashValue="rJFbS309lzBHzPP4XrbfFzj7kV5Q47ZnJQUqtYGeLwaYIaGHaPd6OzO7gvj5sPzLWLC0wFsAYacG6lRgIks45Q==" saltValue="uNmnB3gUmw0Dx6kiwdstmg==" spinCount="100000" sheet="1" objects="1" scenarios="1" formatCells="0"/>
  <mergeCells count="1">
    <mergeCell ref="D1:E1"/>
  </mergeCells>
  <pageMargins left="0.45" right="0.45" top="0.5" bottom="0.5" header="0.3" footer="0.3"/>
  <pageSetup paperSize="5" scale="4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
  <sheetViews>
    <sheetView workbookViewId="0">
      <pane xSplit="3" ySplit="3" topLeftCell="D4" activePane="bottomRight" state="frozen"/>
      <selection pane="topRight" activeCell="D1" sqref="D1"/>
      <selection pane="bottomLeft" activeCell="A4" sqref="A4"/>
      <selection pane="bottomRight" activeCell="T21" sqref="T21"/>
    </sheetView>
  </sheetViews>
  <sheetFormatPr defaultColWidth="13.109375" defaultRowHeight="14.4" x14ac:dyDescent="0.3"/>
  <cols>
    <col min="1" max="1" width="16.5546875"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28.8" x14ac:dyDescent="0.3">
      <c r="A4" s="12" t="s">
        <v>92</v>
      </c>
      <c r="B4" s="18" t="s">
        <v>13</v>
      </c>
      <c r="C4" s="7" t="s">
        <v>94</v>
      </c>
      <c r="D4" s="6">
        <v>6116</v>
      </c>
      <c r="E4" s="6">
        <v>6116</v>
      </c>
      <c r="F4" s="49" t="s">
        <v>113</v>
      </c>
      <c r="G4" s="49">
        <v>120</v>
      </c>
      <c r="H4" s="69">
        <v>750000</v>
      </c>
      <c r="I4" s="23"/>
      <c r="J4" s="23"/>
      <c r="K4" s="34">
        <v>100103</v>
      </c>
      <c r="L4" s="63">
        <v>0.89570000000000005</v>
      </c>
      <c r="M4" s="49">
        <v>31.25</v>
      </c>
      <c r="N4" s="50">
        <v>27.99</v>
      </c>
      <c r="O4" s="50">
        <f>I4+N4</f>
        <v>27.99</v>
      </c>
      <c r="P4" s="50">
        <f>O4/G4</f>
        <v>0.23324999999999999</v>
      </c>
      <c r="Q4" s="50">
        <f>P4*H4</f>
        <v>174937.5</v>
      </c>
      <c r="R4" s="23"/>
      <c r="S4" s="23"/>
      <c r="T4" s="23"/>
      <c r="U4" s="50" t="str">
        <f>IF(R4="Y",S4-N4-T4,"N/A")</f>
        <v>N/A</v>
      </c>
      <c r="V4" s="23"/>
      <c r="W4" s="49">
        <v>5700</v>
      </c>
      <c r="X4" s="25"/>
    </row>
    <row r="5" spans="1:24" ht="29.4" thickBot="1" x14ac:dyDescent="0.35">
      <c r="A5" s="14"/>
      <c r="B5" s="20" t="s">
        <v>14</v>
      </c>
      <c r="C5" s="9" t="s">
        <v>95</v>
      </c>
      <c r="D5" s="8" t="s">
        <v>96</v>
      </c>
      <c r="E5" s="8" t="s">
        <v>96</v>
      </c>
      <c r="F5" s="57" t="s">
        <v>112</v>
      </c>
      <c r="G5" s="57">
        <v>149</v>
      </c>
      <c r="H5" s="70">
        <v>750000</v>
      </c>
      <c r="I5" s="27"/>
      <c r="J5" s="27"/>
      <c r="K5" s="58">
        <v>100103</v>
      </c>
      <c r="L5" s="65">
        <v>0.89570000000000005</v>
      </c>
      <c r="M5" s="57">
        <v>15.38</v>
      </c>
      <c r="N5" s="59">
        <v>13.78</v>
      </c>
      <c r="O5" s="59">
        <f t="shared" ref="O5:O7" si="0">I5+N5</f>
        <v>13.78</v>
      </c>
      <c r="P5" s="59">
        <f t="shared" ref="P5:P7" si="1">O5/G5</f>
        <v>9.2483221476510058E-2</v>
      </c>
      <c r="Q5" s="59">
        <f t="shared" ref="Q5:Q7" si="2">P5*H5</f>
        <v>69362.416107382538</v>
      </c>
      <c r="R5" s="27"/>
      <c r="S5" s="27"/>
      <c r="T5" s="27"/>
      <c r="U5" s="59" t="str">
        <f t="shared" ref="U5:U7" si="3">IF(R5="Y",S5-N5-T5,"N/A")</f>
        <v>N/A</v>
      </c>
      <c r="V5" s="27"/>
      <c r="W5" s="57">
        <v>5700</v>
      </c>
      <c r="X5" s="28"/>
    </row>
    <row r="6" spans="1:24" ht="28.8" x14ac:dyDescent="0.3">
      <c r="A6" s="13" t="s">
        <v>93</v>
      </c>
      <c r="B6" s="18" t="s">
        <v>13</v>
      </c>
      <c r="C6" s="7" t="s">
        <v>97</v>
      </c>
      <c r="D6" s="6">
        <v>110452</v>
      </c>
      <c r="E6" s="6">
        <v>110452</v>
      </c>
      <c r="F6" s="49" t="s">
        <v>113</v>
      </c>
      <c r="G6" s="49">
        <v>108</v>
      </c>
      <c r="H6" s="69">
        <v>790000</v>
      </c>
      <c r="I6" s="23"/>
      <c r="J6" s="23"/>
      <c r="K6" s="34">
        <v>100103</v>
      </c>
      <c r="L6" s="63">
        <v>0.89570000000000005</v>
      </c>
      <c r="M6" s="49">
        <v>29.98</v>
      </c>
      <c r="N6" s="50">
        <v>26.85</v>
      </c>
      <c r="O6" s="50">
        <f t="shared" si="0"/>
        <v>26.85</v>
      </c>
      <c r="P6" s="50">
        <f t="shared" si="1"/>
        <v>0.24861111111111112</v>
      </c>
      <c r="Q6" s="50">
        <f t="shared" si="2"/>
        <v>196402.77777777778</v>
      </c>
      <c r="R6" s="23"/>
      <c r="S6" s="23"/>
      <c r="T6" s="23"/>
      <c r="U6" s="50" t="str">
        <f t="shared" si="3"/>
        <v>N/A</v>
      </c>
      <c r="V6" s="23"/>
      <c r="W6" s="49">
        <v>5200</v>
      </c>
      <c r="X6" s="25"/>
    </row>
    <row r="7" spans="1:24" ht="29.4" thickBot="1" x14ac:dyDescent="0.35">
      <c r="A7" s="14"/>
      <c r="B7" s="19" t="s">
        <v>14</v>
      </c>
      <c r="C7" s="11" t="s">
        <v>98</v>
      </c>
      <c r="D7" s="10" t="s">
        <v>99</v>
      </c>
      <c r="E7" s="10" t="s">
        <v>99</v>
      </c>
      <c r="F7" s="55" t="s">
        <v>111</v>
      </c>
      <c r="G7" s="55">
        <v>155</v>
      </c>
      <c r="H7" s="71">
        <v>790000</v>
      </c>
      <c r="I7" s="24"/>
      <c r="J7" s="24"/>
      <c r="K7" s="35">
        <v>100103</v>
      </c>
      <c r="L7" s="64">
        <v>0.89570000000000005</v>
      </c>
      <c r="M7" s="55">
        <v>15.37</v>
      </c>
      <c r="N7" s="56">
        <v>13.77</v>
      </c>
      <c r="O7" s="56">
        <f t="shared" si="0"/>
        <v>13.77</v>
      </c>
      <c r="P7" s="56">
        <f t="shared" si="1"/>
        <v>8.8838709677419359E-2</v>
      </c>
      <c r="Q7" s="56">
        <f t="shared" si="2"/>
        <v>70182.580645161288</v>
      </c>
      <c r="R7" s="24"/>
      <c r="S7" s="24"/>
      <c r="T7" s="24"/>
      <c r="U7" s="56" t="str">
        <f t="shared" si="3"/>
        <v>N/A</v>
      </c>
      <c r="V7" s="24"/>
      <c r="W7" s="55">
        <v>5200</v>
      </c>
      <c r="X7" s="26"/>
    </row>
  </sheetData>
  <sheetProtection algorithmName="SHA-512" hashValue="4qlhgO85lpwo6GoYVJ2nxesEt8QRCfVlstgl/uBHIZq1TYuO2TzqsOfMCSh+KbUozzM2eEXprqUUHoqseJ/jUQ==" saltValue="LsmL2G/n4MTk9vNLxFSugA==" spinCount="100000" sheet="1" objects="1" scenarios="1" formatCells="0"/>
  <mergeCells count="1">
    <mergeCell ref="D1:E1"/>
  </mergeCells>
  <pageMargins left="0.7" right="0.7" top="0.75" bottom="0.75" header="0.3" footer="0.3"/>
  <pageSetup paperSize="5" scale="4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C2"/>
  <sheetViews>
    <sheetView workbookViewId="0">
      <selection activeCell="C11" sqref="C11"/>
    </sheetView>
  </sheetViews>
  <sheetFormatPr defaultRowHeight="14.4" x14ac:dyDescent="0.3"/>
  <cols>
    <col min="2" max="2" width="22.5546875" customWidth="1"/>
    <col min="3" max="3" width="96.5546875" customWidth="1"/>
  </cols>
  <sheetData>
    <row r="1" spans="2:3" ht="15" thickBot="1" x14ac:dyDescent="0.35"/>
    <row r="2" spans="2:3" ht="255" customHeight="1" thickBot="1" x14ac:dyDescent="0.35">
      <c r="B2" s="21" t="s">
        <v>60</v>
      </c>
      <c r="C2" s="75"/>
    </row>
  </sheetData>
  <pageMargins left="0.7" right="0.7" top="0.75" bottom="0.75" header="0.3" footer="0.3"/>
  <pageSetup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
  <sheetViews>
    <sheetView workbookViewId="0">
      <pane xSplit="3" ySplit="3" topLeftCell="T4" activePane="bottomRight" state="frozen"/>
      <selection pane="topRight" activeCell="D1" sqref="D1"/>
      <selection pane="bottomLeft" activeCell="A4" sqref="A4"/>
      <selection pane="bottomRight" activeCell="T24" sqref="T24"/>
    </sheetView>
  </sheetViews>
  <sheetFormatPr defaultColWidth="13.109375" defaultRowHeight="14.4" x14ac:dyDescent="0.3"/>
  <cols>
    <col min="1" max="1" width="20.21875" bestFit="1"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15" thickBot="1" x14ac:dyDescent="0.35">
      <c r="A4" s="12" t="s">
        <v>116</v>
      </c>
      <c r="B4" s="90" t="s">
        <v>133</v>
      </c>
      <c r="C4" s="91" t="s">
        <v>116</v>
      </c>
      <c r="D4" s="124"/>
      <c r="E4" s="92">
        <v>8737</v>
      </c>
      <c r="F4" s="93" t="s">
        <v>139</v>
      </c>
      <c r="G4" s="93">
        <v>267</v>
      </c>
      <c r="H4" s="94">
        <v>1365000</v>
      </c>
      <c r="I4" s="95"/>
      <c r="J4" s="95"/>
      <c r="K4" s="96">
        <v>100154</v>
      </c>
      <c r="L4" s="97">
        <v>2.3180999999999998</v>
      </c>
      <c r="M4" s="93">
        <v>32.28</v>
      </c>
      <c r="N4" s="98">
        <v>74.83</v>
      </c>
      <c r="O4" s="98">
        <f>I4+N4</f>
        <v>74.83</v>
      </c>
      <c r="P4" s="98">
        <f>O4/G4</f>
        <v>0.28026217228464417</v>
      </c>
      <c r="Q4" s="98">
        <f>P4*H4</f>
        <v>382557.86516853928</v>
      </c>
      <c r="R4" s="95"/>
      <c r="S4" s="95"/>
      <c r="T4" s="95"/>
      <c r="U4" s="98" t="str">
        <f>IF(R4="Y",S4-N4-T4,"N/A")</f>
        <v>N/A</v>
      </c>
      <c r="V4" s="95"/>
      <c r="W4" s="93">
        <v>3500</v>
      </c>
      <c r="X4" s="99"/>
    </row>
    <row r="5" spans="1:24" ht="28.8" x14ac:dyDescent="0.3">
      <c r="A5" s="12" t="s">
        <v>118</v>
      </c>
      <c r="B5" s="18" t="s">
        <v>133</v>
      </c>
      <c r="C5" s="7" t="s">
        <v>134</v>
      </c>
      <c r="D5" s="125"/>
      <c r="E5" s="6">
        <v>69097</v>
      </c>
      <c r="F5" s="49" t="s">
        <v>140</v>
      </c>
      <c r="G5" s="49">
        <v>115</v>
      </c>
      <c r="H5" s="69">
        <v>1333000</v>
      </c>
      <c r="I5" s="23"/>
      <c r="J5" s="23"/>
      <c r="K5" s="34">
        <v>100154</v>
      </c>
      <c r="L5" s="63">
        <v>2.3180999999999998</v>
      </c>
      <c r="M5" s="49">
        <v>11.72</v>
      </c>
      <c r="N5" s="50">
        <v>27.17</v>
      </c>
      <c r="O5" s="50">
        <f t="shared" ref="O5:O6" si="0">I5+N5</f>
        <v>27.17</v>
      </c>
      <c r="P5" s="50">
        <f t="shared" ref="P5:P6" si="1">O5/G5</f>
        <v>0.23626086956521741</v>
      </c>
      <c r="Q5" s="50">
        <f t="shared" ref="Q5:Q6" si="2">P5*H5</f>
        <v>314935.73913043481</v>
      </c>
      <c r="R5" s="23"/>
      <c r="S5" s="23"/>
      <c r="T5" s="23"/>
      <c r="U5" s="50" t="str">
        <f t="shared" ref="U5:U6" si="3">IF(R5="Y",S5-N5-T5,"N/A")</f>
        <v>N/A</v>
      </c>
      <c r="V5" s="23"/>
      <c r="W5" s="49">
        <v>6700</v>
      </c>
      <c r="X5" s="25"/>
    </row>
    <row r="6" spans="1:24" ht="29.4" thickBot="1" x14ac:dyDescent="0.35">
      <c r="A6" s="14"/>
      <c r="B6" s="19" t="s">
        <v>133</v>
      </c>
      <c r="C6" s="11" t="s">
        <v>135</v>
      </c>
      <c r="D6" s="126"/>
      <c r="E6" s="10">
        <v>3742</v>
      </c>
      <c r="F6" s="55" t="s">
        <v>138</v>
      </c>
      <c r="G6" s="55">
        <v>144</v>
      </c>
      <c r="H6" s="100">
        <v>1333000</v>
      </c>
      <c r="I6" s="24"/>
      <c r="J6" s="24"/>
      <c r="K6" s="35">
        <v>100154</v>
      </c>
      <c r="L6" s="64">
        <v>2.3180999999999998</v>
      </c>
      <c r="M6" s="55">
        <v>25.98</v>
      </c>
      <c r="N6" s="56">
        <v>60.22</v>
      </c>
      <c r="O6" s="56">
        <f t="shared" si="0"/>
        <v>60.22</v>
      </c>
      <c r="P6" s="56">
        <f t="shared" si="1"/>
        <v>0.41819444444444442</v>
      </c>
      <c r="Q6" s="56">
        <f t="shared" si="2"/>
        <v>557453.19444444438</v>
      </c>
      <c r="R6" s="24"/>
      <c r="S6" s="24"/>
      <c r="T6" s="24"/>
      <c r="U6" s="56" t="str">
        <f t="shared" si="3"/>
        <v>N/A</v>
      </c>
      <c r="V6" s="24"/>
      <c r="W6" s="55">
        <v>6700</v>
      </c>
      <c r="X6" s="26"/>
    </row>
    <row r="7" spans="1:24" ht="29.4" thickBot="1" x14ac:dyDescent="0.35">
      <c r="A7" s="22" t="s">
        <v>120</v>
      </c>
      <c r="B7" s="29" t="s">
        <v>133</v>
      </c>
      <c r="C7" s="30" t="s">
        <v>136</v>
      </c>
      <c r="D7" s="127"/>
      <c r="E7" s="31">
        <v>3740</v>
      </c>
      <c r="F7" s="60" t="s">
        <v>137</v>
      </c>
      <c r="G7" s="60">
        <v>143</v>
      </c>
      <c r="H7" s="72">
        <v>219500</v>
      </c>
      <c r="I7" s="32"/>
      <c r="J7" s="32"/>
      <c r="K7" s="61">
        <v>100154</v>
      </c>
      <c r="L7" s="66">
        <v>2.3180999999999998</v>
      </c>
      <c r="M7" s="60">
        <v>22.85</v>
      </c>
      <c r="N7" s="62">
        <v>52.97</v>
      </c>
      <c r="O7" s="62">
        <f t="shared" ref="O7" si="4">I7+N7</f>
        <v>52.97</v>
      </c>
      <c r="P7" s="62">
        <f t="shared" ref="P7" si="5">O7/G7</f>
        <v>0.3704195804195804</v>
      </c>
      <c r="Q7" s="62">
        <f t="shared" ref="Q7" si="6">P7*H7</f>
        <v>81307.097902097899</v>
      </c>
      <c r="R7" s="32"/>
      <c r="S7" s="32"/>
      <c r="T7" s="32"/>
      <c r="U7" s="62" t="str">
        <f t="shared" ref="U7" si="7">IF(R7="Y",S7-N7-T7,"N/A")</f>
        <v>N/A</v>
      </c>
      <c r="V7" s="32"/>
      <c r="W7" s="88"/>
      <c r="X7" s="89"/>
    </row>
  </sheetData>
  <sheetProtection algorithmName="SHA-512" hashValue="0OY8PXzgmwaLKrbaRc21+TrPT2lYFvWLVq/trASRvZ7R52FWolSztF4Rz9nBFep8vH91uKijWFO91ndr4K9ZZw==" saltValue="0dRSXkmNW9m4Z2bHKIsenw==" spinCount="100000" sheet="1" objects="1" scenarios="1" formatCells="0"/>
  <mergeCells count="1">
    <mergeCell ref="D1:E1"/>
  </mergeCells>
  <pageMargins left="0.7" right="0.7" top="0.75" bottom="0.75" header="0.3" footer="0.3"/>
  <pageSetup paperSize="5"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workbookViewId="0">
      <pane xSplit="3" ySplit="3" topLeftCell="T4" activePane="bottomRight" state="frozen"/>
      <selection pane="topRight" activeCell="D1" sqref="D1"/>
      <selection pane="bottomLeft" activeCell="A4" sqref="A4"/>
      <selection pane="bottomRight" activeCell="B21" sqref="B21"/>
    </sheetView>
  </sheetViews>
  <sheetFormatPr defaultColWidth="13.109375" defaultRowHeight="14.4" x14ac:dyDescent="0.3"/>
  <cols>
    <col min="1" max="1" width="20.21875" bestFit="1"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x14ac:dyDescent="0.3">
      <c r="A4" s="13" t="s">
        <v>117</v>
      </c>
      <c r="B4" s="18" t="s">
        <v>141</v>
      </c>
      <c r="C4" s="7" t="s">
        <v>142</v>
      </c>
      <c r="D4" s="125"/>
      <c r="E4" s="6">
        <v>5030</v>
      </c>
      <c r="F4" s="49" t="s">
        <v>150</v>
      </c>
      <c r="G4" s="49">
        <v>171</v>
      </c>
      <c r="H4" s="69">
        <v>282000</v>
      </c>
      <c r="I4" s="23"/>
      <c r="J4" s="23"/>
      <c r="K4" s="34">
        <v>100154</v>
      </c>
      <c r="L4" s="63">
        <v>2.3180999999999998</v>
      </c>
      <c r="M4" s="49">
        <v>23.78</v>
      </c>
      <c r="N4" s="50">
        <v>55.12</v>
      </c>
      <c r="O4" s="50">
        <f t="shared" ref="O4:O8" si="0">I4+N4</f>
        <v>55.12</v>
      </c>
      <c r="P4" s="50">
        <f t="shared" ref="P4:P8" si="1">O4/G4</f>
        <v>0.3223391812865497</v>
      </c>
      <c r="Q4" s="50">
        <f t="shared" ref="Q4:Q8" si="2">P4*H4</f>
        <v>90899.649122807023</v>
      </c>
      <c r="R4" s="23"/>
      <c r="S4" s="23"/>
      <c r="T4" s="23"/>
      <c r="U4" s="50" t="str">
        <f t="shared" ref="U4:U8" si="3">IF(R4="Y",S4-N4-T4,"N/A")</f>
        <v>N/A</v>
      </c>
      <c r="V4" s="23"/>
      <c r="W4" s="49">
        <v>3100</v>
      </c>
      <c r="X4" s="25"/>
    </row>
    <row r="5" spans="1:24" ht="28.8" x14ac:dyDescent="0.3">
      <c r="A5" s="13"/>
      <c r="B5" s="101" t="s">
        <v>141</v>
      </c>
      <c r="C5" s="102" t="s">
        <v>143</v>
      </c>
      <c r="D5" s="128"/>
      <c r="E5" s="103">
        <v>5035</v>
      </c>
      <c r="F5" s="104" t="s">
        <v>150</v>
      </c>
      <c r="G5" s="104">
        <v>185</v>
      </c>
      <c r="H5" s="105">
        <v>282000</v>
      </c>
      <c r="I5" s="106"/>
      <c r="J5" s="106"/>
      <c r="K5" s="107">
        <v>100154</v>
      </c>
      <c r="L5" s="108">
        <v>2.3180999999999998</v>
      </c>
      <c r="M5" s="104">
        <v>23.26</v>
      </c>
      <c r="N5" s="109">
        <v>53.92</v>
      </c>
      <c r="O5" s="111">
        <f t="shared" si="0"/>
        <v>53.92</v>
      </c>
      <c r="P5" s="59">
        <f t="shared" ref="P5" si="4">O5/G5</f>
        <v>0.29145945945945945</v>
      </c>
      <c r="Q5" s="59">
        <f t="shared" ref="Q5" si="5">P5*H5</f>
        <v>82191.567567567559</v>
      </c>
      <c r="R5" s="106"/>
      <c r="S5" s="106"/>
      <c r="T5" s="106"/>
      <c r="U5" s="59" t="str">
        <f t="shared" si="3"/>
        <v>N/A</v>
      </c>
      <c r="V5" s="106"/>
      <c r="W5" s="104">
        <v>3100</v>
      </c>
      <c r="X5" s="110"/>
    </row>
    <row r="6" spans="1:24" ht="15" thickBot="1" x14ac:dyDescent="0.35">
      <c r="A6" s="14"/>
      <c r="B6" s="19" t="s">
        <v>133</v>
      </c>
      <c r="C6" s="11" t="s">
        <v>117</v>
      </c>
      <c r="D6" s="126"/>
      <c r="E6" s="10" t="s">
        <v>144</v>
      </c>
      <c r="F6" s="55" t="s">
        <v>149</v>
      </c>
      <c r="G6" s="55">
        <v>192</v>
      </c>
      <c r="H6" s="71">
        <v>282000</v>
      </c>
      <c r="I6" s="24"/>
      <c r="J6" s="24"/>
      <c r="K6" s="35">
        <v>100154</v>
      </c>
      <c r="L6" s="64">
        <v>2.3180999999999998</v>
      </c>
      <c r="M6" s="55">
        <v>24.4</v>
      </c>
      <c r="N6" s="56">
        <v>56.56</v>
      </c>
      <c r="O6" s="56">
        <f t="shared" si="0"/>
        <v>56.56</v>
      </c>
      <c r="P6" s="56">
        <f t="shared" si="1"/>
        <v>0.29458333333333336</v>
      </c>
      <c r="Q6" s="56">
        <f t="shared" si="2"/>
        <v>83072.500000000015</v>
      </c>
      <c r="R6" s="24"/>
      <c r="S6" s="24"/>
      <c r="T6" s="24"/>
      <c r="U6" s="56" t="str">
        <f t="shared" si="3"/>
        <v>N/A</v>
      </c>
      <c r="V6" s="24"/>
      <c r="W6" s="55">
        <v>3100</v>
      </c>
      <c r="X6" s="26"/>
    </row>
    <row r="7" spans="1:24" x14ac:dyDescent="0.3">
      <c r="A7" s="13" t="s">
        <v>119</v>
      </c>
      <c r="B7" s="18" t="s">
        <v>141</v>
      </c>
      <c r="C7" s="7" t="s">
        <v>145</v>
      </c>
      <c r="D7" s="125"/>
      <c r="E7" s="6">
        <v>5622</v>
      </c>
      <c r="F7" s="49" t="s">
        <v>152</v>
      </c>
      <c r="G7" s="49">
        <v>224</v>
      </c>
      <c r="H7" s="69">
        <v>200000</v>
      </c>
      <c r="I7" s="23"/>
      <c r="J7" s="23"/>
      <c r="K7" s="34">
        <v>100154</v>
      </c>
      <c r="L7" s="63">
        <v>2.3180999999999998</v>
      </c>
      <c r="M7" s="49">
        <v>22.94</v>
      </c>
      <c r="N7" s="50">
        <v>53.18</v>
      </c>
      <c r="O7" s="50">
        <f t="shared" si="0"/>
        <v>53.18</v>
      </c>
      <c r="P7" s="50">
        <f t="shared" si="1"/>
        <v>0.23741071428571428</v>
      </c>
      <c r="Q7" s="50">
        <f t="shared" si="2"/>
        <v>47482.142857142855</v>
      </c>
      <c r="R7" s="23"/>
      <c r="S7" s="23"/>
      <c r="T7" s="23"/>
      <c r="U7" s="50" t="str">
        <f t="shared" si="3"/>
        <v>N/A</v>
      </c>
      <c r="V7" s="23"/>
      <c r="W7" s="84"/>
      <c r="X7" s="85"/>
    </row>
    <row r="8" spans="1:24" ht="29.4" thickBot="1" x14ac:dyDescent="0.35">
      <c r="A8" s="14"/>
      <c r="B8" s="19" t="s">
        <v>133</v>
      </c>
      <c r="C8" s="11" t="s">
        <v>146</v>
      </c>
      <c r="D8" s="126"/>
      <c r="E8" s="10" t="s">
        <v>147</v>
      </c>
      <c r="F8" s="55" t="s">
        <v>148</v>
      </c>
      <c r="G8" s="55">
        <v>170</v>
      </c>
      <c r="H8" s="71">
        <v>200000</v>
      </c>
      <c r="I8" s="24"/>
      <c r="J8" s="24"/>
      <c r="K8" s="35">
        <v>100154</v>
      </c>
      <c r="L8" s="64">
        <v>2.3180999999999998</v>
      </c>
      <c r="M8" s="55">
        <v>24.25</v>
      </c>
      <c r="N8" s="56">
        <v>56.21</v>
      </c>
      <c r="O8" s="56">
        <f t="shared" si="0"/>
        <v>56.21</v>
      </c>
      <c r="P8" s="56">
        <f t="shared" si="1"/>
        <v>0.33064705882352941</v>
      </c>
      <c r="Q8" s="56">
        <f t="shared" si="2"/>
        <v>66129.411764705874</v>
      </c>
      <c r="R8" s="24"/>
      <c r="S8" s="24"/>
      <c r="T8" s="24"/>
      <c r="U8" s="56" t="str">
        <f t="shared" si="3"/>
        <v>N/A</v>
      </c>
      <c r="V8" s="24"/>
      <c r="W8" s="86"/>
      <c r="X8" s="87"/>
    </row>
  </sheetData>
  <sheetProtection algorithmName="SHA-512" hashValue="3AXVwRMyujF5zv9EtcuVpFYtZjs6F9Wjb+AuAe0Z/iWz1fOek9j+xiGXmg9VzG+73YNrXESm37RI6EP4yt8Fjw==" saltValue="thHkKqj8zA4FKJgPJStmlw==" spinCount="100000" sheet="1" objects="1" scenarios="1" formatCells="0"/>
  <mergeCells count="1">
    <mergeCell ref="D1:E1"/>
  </mergeCells>
  <pageMargins left="0.7" right="0.7" top="0.75" bottom="0.75" header="0.3" footer="0.3"/>
  <pageSetup paperSize="5"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
  <sheetViews>
    <sheetView workbookViewId="0">
      <pane xSplit="3" ySplit="3" topLeftCell="T4" activePane="bottomRight" state="frozen"/>
      <selection pane="topRight" activeCell="D1" sqref="D1"/>
      <selection pane="bottomLeft" activeCell="A4" sqref="A4"/>
      <selection pane="bottomRight" sqref="A1:X12"/>
    </sheetView>
  </sheetViews>
  <sheetFormatPr defaultColWidth="13.109375" defaultRowHeight="14.4" x14ac:dyDescent="0.3"/>
  <cols>
    <col min="1" max="1" width="22.33203125" bestFit="1"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28.8" x14ac:dyDescent="0.3">
      <c r="A4" s="12" t="s">
        <v>121</v>
      </c>
      <c r="B4" s="18" t="s">
        <v>153</v>
      </c>
      <c r="C4" s="7" t="s">
        <v>154</v>
      </c>
      <c r="D4" s="6" t="s">
        <v>155</v>
      </c>
      <c r="E4" s="6" t="s">
        <v>155</v>
      </c>
      <c r="F4" s="49" t="s">
        <v>206</v>
      </c>
      <c r="G4" s="49">
        <v>80</v>
      </c>
      <c r="H4" s="69">
        <v>256000</v>
      </c>
      <c r="I4" s="23"/>
      <c r="J4" s="23"/>
      <c r="K4" s="34">
        <v>110244</v>
      </c>
      <c r="L4" s="63">
        <v>1.6291</v>
      </c>
      <c r="M4" s="49">
        <v>1.63</v>
      </c>
      <c r="N4" s="50">
        <v>2.66</v>
      </c>
      <c r="O4" s="50">
        <f>I4+N4</f>
        <v>2.66</v>
      </c>
      <c r="P4" s="50">
        <f>O4/G4</f>
        <v>3.3250000000000002E-2</v>
      </c>
      <c r="Q4" s="50">
        <f>P4*H4</f>
        <v>8512</v>
      </c>
      <c r="R4" s="23"/>
      <c r="S4" s="23"/>
      <c r="T4" s="23"/>
      <c r="U4" s="50" t="str">
        <f>IF(R4="Y",S4-N4-T4,"N/A")</f>
        <v>N/A</v>
      </c>
      <c r="V4" s="23"/>
      <c r="W4" s="49">
        <v>1000</v>
      </c>
      <c r="X4" s="25"/>
    </row>
    <row r="5" spans="1:24" ht="43.2" x14ac:dyDescent="0.3">
      <c r="A5" s="13"/>
      <c r="B5" s="112" t="s">
        <v>156</v>
      </c>
      <c r="C5" s="113" t="s">
        <v>157</v>
      </c>
      <c r="D5" s="114">
        <v>55226</v>
      </c>
      <c r="E5" s="114">
        <v>55226</v>
      </c>
      <c r="F5" s="115" t="s">
        <v>108</v>
      </c>
      <c r="G5" s="115">
        <v>72</v>
      </c>
      <c r="H5" s="100">
        <v>256000</v>
      </c>
      <c r="I5" s="116"/>
      <c r="J5" s="116"/>
      <c r="K5" s="117">
        <v>110244</v>
      </c>
      <c r="L5" s="118">
        <v>1.6291</v>
      </c>
      <c r="M5" s="115">
        <v>0.54</v>
      </c>
      <c r="N5" s="59">
        <v>0.88</v>
      </c>
      <c r="O5" s="59">
        <f>I5+N5</f>
        <v>0.88</v>
      </c>
      <c r="P5" s="59">
        <f>O5/G5</f>
        <v>1.2222222222222223E-2</v>
      </c>
      <c r="Q5" s="59">
        <f>P5*H5</f>
        <v>3128.8888888888891</v>
      </c>
      <c r="R5" s="116"/>
      <c r="S5" s="116"/>
      <c r="T5" s="116"/>
      <c r="U5" s="59" t="str">
        <f>IF(R5="Y",S5-N5-T5,"N/A")</f>
        <v>N/A</v>
      </c>
      <c r="V5" s="116"/>
      <c r="W5" s="115">
        <v>1000</v>
      </c>
      <c r="X5" s="119"/>
    </row>
    <row r="6" spans="1:24" ht="29.4" thickBot="1" x14ac:dyDescent="0.35">
      <c r="A6" s="14"/>
      <c r="B6" s="20" t="s">
        <v>156</v>
      </c>
      <c r="C6" s="9" t="s">
        <v>158</v>
      </c>
      <c r="D6" s="8">
        <v>78353</v>
      </c>
      <c r="E6" s="8">
        <v>78353</v>
      </c>
      <c r="F6" s="57" t="s">
        <v>203</v>
      </c>
      <c r="G6" s="57">
        <v>128</v>
      </c>
      <c r="H6" s="70">
        <v>256000</v>
      </c>
      <c r="I6" s="27"/>
      <c r="J6" s="27"/>
      <c r="K6" s="58">
        <v>110244</v>
      </c>
      <c r="L6" s="65">
        <v>1.6269100000000001</v>
      </c>
      <c r="M6" s="57">
        <v>4.96</v>
      </c>
      <c r="N6" s="59">
        <v>8.08</v>
      </c>
      <c r="O6" s="59">
        <f t="shared" ref="O6:O8" si="0">I6+N6</f>
        <v>8.08</v>
      </c>
      <c r="P6" s="59">
        <f t="shared" ref="P6:P8" si="1">O6/G6</f>
        <v>6.3125000000000001E-2</v>
      </c>
      <c r="Q6" s="59">
        <f t="shared" ref="Q6:Q8" si="2">P6*H6</f>
        <v>16160</v>
      </c>
      <c r="R6" s="27"/>
      <c r="S6" s="27"/>
      <c r="T6" s="27"/>
      <c r="U6" s="59" t="str">
        <f t="shared" ref="U6:U8" si="3">IF(R6="Y",S6-N6-T6,"N/A")</f>
        <v>N/A</v>
      </c>
      <c r="V6" s="27"/>
      <c r="W6" s="57">
        <v>1000</v>
      </c>
      <c r="X6" s="28"/>
    </row>
    <row r="7" spans="1:24" ht="43.2" x14ac:dyDescent="0.3">
      <c r="A7" s="13" t="s">
        <v>122</v>
      </c>
      <c r="B7" s="18" t="s">
        <v>153</v>
      </c>
      <c r="C7" s="7" t="s">
        <v>159</v>
      </c>
      <c r="D7" s="6" t="s">
        <v>160</v>
      </c>
      <c r="E7" s="6" t="s">
        <v>160</v>
      </c>
      <c r="F7" s="49" t="s">
        <v>205</v>
      </c>
      <c r="G7" s="49">
        <v>80</v>
      </c>
      <c r="H7" s="69">
        <v>165000</v>
      </c>
      <c r="I7" s="23"/>
      <c r="J7" s="23"/>
      <c r="K7" s="34">
        <v>110244</v>
      </c>
      <c r="L7" s="63">
        <v>1.6291</v>
      </c>
      <c r="M7" s="49">
        <v>3.75</v>
      </c>
      <c r="N7" s="50">
        <v>6.11</v>
      </c>
      <c r="O7" s="50">
        <f t="shared" si="0"/>
        <v>6.11</v>
      </c>
      <c r="P7" s="50">
        <f t="shared" si="1"/>
        <v>7.6374999999999998E-2</v>
      </c>
      <c r="Q7" s="50">
        <f t="shared" si="2"/>
        <v>12601.875</v>
      </c>
      <c r="R7" s="23"/>
      <c r="S7" s="23"/>
      <c r="T7" s="23"/>
      <c r="U7" s="50" t="str">
        <f t="shared" si="3"/>
        <v>N/A</v>
      </c>
      <c r="V7" s="23"/>
      <c r="W7" s="49">
        <v>1000</v>
      </c>
      <c r="X7" s="25"/>
    </row>
    <row r="8" spans="1:24" ht="29.4" thickBot="1" x14ac:dyDescent="0.35">
      <c r="A8" s="14"/>
      <c r="B8" s="19" t="s">
        <v>156</v>
      </c>
      <c r="C8" s="11" t="s">
        <v>161</v>
      </c>
      <c r="D8" s="10">
        <v>63912</v>
      </c>
      <c r="E8" s="10">
        <v>63912</v>
      </c>
      <c r="F8" s="55" t="s">
        <v>204</v>
      </c>
      <c r="G8" s="55">
        <v>128</v>
      </c>
      <c r="H8" s="71">
        <v>165000</v>
      </c>
      <c r="I8" s="24"/>
      <c r="J8" s="24"/>
      <c r="K8" s="35">
        <v>110244</v>
      </c>
      <c r="L8" s="64">
        <v>1.6291</v>
      </c>
      <c r="M8" s="55">
        <v>2.4</v>
      </c>
      <c r="N8" s="56">
        <v>3.91</v>
      </c>
      <c r="O8" s="56">
        <f t="shared" si="0"/>
        <v>3.91</v>
      </c>
      <c r="P8" s="56">
        <f t="shared" si="1"/>
        <v>3.0546875000000001E-2</v>
      </c>
      <c r="Q8" s="56">
        <f t="shared" si="2"/>
        <v>5040.234375</v>
      </c>
      <c r="R8" s="24"/>
      <c r="S8" s="24"/>
      <c r="T8" s="24"/>
      <c r="U8" s="56" t="str">
        <f t="shared" si="3"/>
        <v>N/A</v>
      </c>
      <c r="V8" s="24"/>
      <c r="W8" s="55">
        <v>1000</v>
      </c>
      <c r="X8" s="26"/>
    </row>
    <row r="9" spans="1:24" ht="57.6" x14ac:dyDescent="0.3">
      <c r="A9" s="13" t="s">
        <v>123</v>
      </c>
      <c r="B9" s="18" t="s">
        <v>153</v>
      </c>
      <c r="C9" s="7" t="s">
        <v>162</v>
      </c>
      <c r="D9" s="6" t="s">
        <v>163</v>
      </c>
      <c r="E9" s="6" t="s">
        <v>163</v>
      </c>
      <c r="F9" s="49" t="s">
        <v>207</v>
      </c>
      <c r="G9" s="49">
        <v>60</v>
      </c>
      <c r="H9" s="69">
        <v>540000</v>
      </c>
      <c r="I9" s="23"/>
      <c r="J9" s="23"/>
      <c r="K9" s="34">
        <v>110244</v>
      </c>
      <c r="L9" s="63">
        <v>1.6291</v>
      </c>
      <c r="M9" s="49">
        <v>3.75</v>
      </c>
      <c r="N9" s="50">
        <v>6.11</v>
      </c>
      <c r="O9" s="50">
        <f t="shared" ref="O9:O12" si="4">I9+N9</f>
        <v>6.11</v>
      </c>
      <c r="P9" s="50">
        <f t="shared" ref="P9:P12" si="5">O9/G9</f>
        <v>0.10183333333333335</v>
      </c>
      <c r="Q9" s="50">
        <f t="shared" ref="Q9:Q12" si="6">P9*H9</f>
        <v>54990.000000000007</v>
      </c>
      <c r="R9" s="23"/>
      <c r="S9" s="23"/>
      <c r="T9" s="23"/>
      <c r="U9" s="50" t="str">
        <f t="shared" ref="U9:U12" si="7">IF(R9="Y",S9-N9-T9,"N/A")</f>
        <v>N/A</v>
      </c>
      <c r="V9" s="23"/>
      <c r="W9" s="49">
        <v>5000</v>
      </c>
      <c r="X9" s="25"/>
    </row>
    <row r="10" spans="1:24" ht="43.8" thickBot="1" x14ac:dyDescent="0.35">
      <c r="A10" s="14"/>
      <c r="B10" s="19" t="s">
        <v>156</v>
      </c>
      <c r="C10" s="11" t="s">
        <v>164</v>
      </c>
      <c r="D10" s="10">
        <v>78359</v>
      </c>
      <c r="E10" s="10">
        <v>78359</v>
      </c>
      <c r="F10" s="55" t="s">
        <v>205</v>
      </c>
      <c r="G10" s="55">
        <v>60</v>
      </c>
      <c r="H10" s="71">
        <v>540000</v>
      </c>
      <c r="I10" s="24"/>
      <c r="J10" s="24"/>
      <c r="K10" s="35">
        <v>110244</v>
      </c>
      <c r="L10" s="64">
        <v>1.6291</v>
      </c>
      <c r="M10" s="55">
        <v>1.75</v>
      </c>
      <c r="N10" s="56">
        <v>2.85</v>
      </c>
      <c r="O10" s="56">
        <f t="shared" si="4"/>
        <v>2.85</v>
      </c>
      <c r="P10" s="56">
        <f t="shared" si="5"/>
        <v>4.7500000000000001E-2</v>
      </c>
      <c r="Q10" s="56">
        <f t="shared" si="6"/>
        <v>25650</v>
      </c>
      <c r="R10" s="24"/>
      <c r="S10" s="24"/>
      <c r="T10" s="24"/>
      <c r="U10" s="56" t="str">
        <f t="shared" si="7"/>
        <v>N/A</v>
      </c>
      <c r="V10" s="24"/>
      <c r="W10" s="55">
        <v>5000</v>
      </c>
      <c r="X10" s="26"/>
    </row>
    <row r="11" spans="1:24" ht="43.2" x14ac:dyDescent="0.3">
      <c r="A11" s="13" t="s">
        <v>124</v>
      </c>
      <c r="B11" s="18" t="s">
        <v>153</v>
      </c>
      <c r="C11" s="7" t="s">
        <v>165</v>
      </c>
      <c r="D11" s="6" t="s">
        <v>166</v>
      </c>
      <c r="E11" s="6" t="s">
        <v>166</v>
      </c>
      <c r="F11" s="49" t="s">
        <v>208</v>
      </c>
      <c r="G11" s="49">
        <v>60</v>
      </c>
      <c r="H11" s="69">
        <v>250000</v>
      </c>
      <c r="I11" s="23"/>
      <c r="J11" s="23"/>
      <c r="K11" s="34">
        <v>110244</v>
      </c>
      <c r="L11" s="63">
        <v>1.6291</v>
      </c>
      <c r="M11" s="49">
        <v>5.63</v>
      </c>
      <c r="N11" s="50">
        <v>9.17</v>
      </c>
      <c r="O11" s="50">
        <f t="shared" si="4"/>
        <v>9.17</v>
      </c>
      <c r="P11" s="50">
        <f t="shared" si="5"/>
        <v>0.15283333333333332</v>
      </c>
      <c r="Q11" s="50">
        <f t="shared" si="6"/>
        <v>38208.333333333328</v>
      </c>
      <c r="R11" s="23"/>
      <c r="S11" s="23"/>
      <c r="T11" s="23"/>
      <c r="U11" s="50" t="str">
        <f t="shared" si="7"/>
        <v>N/A</v>
      </c>
      <c r="V11" s="23"/>
      <c r="W11" s="84"/>
      <c r="X11" s="85"/>
    </row>
    <row r="12" spans="1:24" ht="29.4" thickBot="1" x14ac:dyDescent="0.35">
      <c r="A12" s="14"/>
      <c r="B12" s="19" t="s">
        <v>156</v>
      </c>
      <c r="C12" s="11" t="s">
        <v>167</v>
      </c>
      <c r="D12" s="10">
        <v>72672</v>
      </c>
      <c r="E12" s="10">
        <v>72672</v>
      </c>
      <c r="F12" s="55" t="s">
        <v>201</v>
      </c>
      <c r="G12" s="55">
        <v>60</v>
      </c>
      <c r="H12" s="71">
        <v>250000</v>
      </c>
      <c r="I12" s="24"/>
      <c r="J12" s="24"/>
      <c r="K12" s="35">
        <v>110244</v>
      </c>
      <c r="L12" s="64">
        <v>1.6291</v>
      </c>
      <c r="M12" s="55">
        <v>5.63</v>
      </c>
      <c r="N12" s="56">
        <v>9.17</v>
      </c>
      <c r="O12" s="56">
        <f t="shared" si="4"/>
        <v>9.17</v>
      </c>
      <c r="P12" s="56">
        <f t="shared" si="5"/>
        <v>0.15283333333333332</v>
      </c>
      <c r="Q12" s="56">
        <f t="shared" si="6"/>
        <v>38208.333333333328</v>
      </c>
      <c r="R12" s="24"/>
      <c r="S12" s="24"/>
      <c r="T12" s="24"/>
      <c r="U12" s="56" t="str">
        <f t="shared" si="7"/>
        <v>N/A</v>
      </c>
      <c r="V12" s="24"/>
      <c r="W12" s="86"/>
      <c r="X12" s="87"/>
    </row>
  </sheetData>
  <sheetProtection algorithmName="SHA-512" hashValue="lVjz0Zo70tbcLG8DKGnkA/ZZxJgor3mMiFZZBB/n6sMqZwA8g1XfGgb6wQHXYv8hdQNU+lKqDRtc1hqfomdKsQ==" saltValue="Qo2DPaWm10gPXkq93LjdNg==" spinCount="100000" sheet="1" objects="1" scenarios="1" formatCells="0"/>
  <mergeCells count="1">
    <mergeCell ref="D1:E1"/>
  </mergeCells>
  <pageMargins left="0.7" right="0.7" top="0.75" bottom="0.75" header="0.3" footer="0.3"/>
  <pageSetup paperSize="5"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
  <sheetViews>
    <sheetView workbookViewId="0">
      <pane xSplit="3" ySplit="3" topLeftCell="Q4" activePane="bottomRight" state="frozen"/>
      <selection pane="topRight" activeCell="D1" sqref="D1"/>
      <selection pane="bottomLeft" activeCell="A4" sqref="A4"/>
      <selection pane="bottomRight" activeCell="Q15" sqref="Q15"/>
    </sheetView>
  </sheetViews>
  <sheetFormatPr defaultColWidth="13.109375" defaultRowHeight="14.4" x14ac:dyDescent="0.3"/>
  <cols>
    <col min="1" max="1" width="16.5546875" style="36" customWidth="1"/>
    <col min="2" max="2" width="19.44140625" style="37" customWidth="1"/>
    <col min="3" max="3" width="21.109375" style="36" bestFit="1" customWidth="1"/>
    <col min="4" max="4" width="14.33203125" style="36" customWidth="1"/>
    <col min="5" max="5" width="15.109375" style="36" customWidth="1"/>
    <col min="6" max="8" width="13.109375" style="36"/>
    <col min="9" max="9" width="20.33203125" style="36" customWidth="1"/>
    <col min="10" max="10" width="13.109375" style="36"/>
    <col min="11" max="11" width="15.109375" style="36" customWidth="1"/>
    <col min="12" max="15" width="13.109375" style="36"/>
    <col min="16" max="17" width="13.109375" style="39"/>
    <col min="18" max="19" width="13.109375" style="36"/>
    <col min="20" max="20" width="16.33203125" style="36" customWidth="1"/>
    <col min="21" max="21" width="13.109375" style="36"/>
    <col min="22" max="22" width="22.33203125" style="36" customWidth="1"/>
    <col min="23" max="16384" width="13.109375" style="36"/>
  </cols>
  <sheetData>
    <row r="1" spans="1:22" ht="15" thickBot="1" x14ac:dyDescent="0.35">
      <c r="C1" s="38" t="s">
        <v>12</v>
      </c>
      <c r="D1" s="132">
        <f>Instructions!A5</f>
        <v>0</v>
      </c>
      <c r="E1" s="133"/>
    </row>
    <row r="2" spans="1:22" ht="15" thickBot="1" x14ac:dyDescent="0.35"/>
    <row r="3" spans="1:22" s="45" customFormat="1" ht="58.2" thickBot="1" x14ac:dyDescent="0.35">
      <c r="A3" s="40" t="s">
        <v>9</v>
      </c>
      <c r="B3" s="41" t="s">
        <v>1</v>
      </c>
      <c r="C3" s="41" t="s">
        <v>0</v>
      </c>
      <c r="D3" s="42" t="s">
        <v>4</v>
      </c>
      <c r="E3" s="42"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row>
    <row r="4" spans="1:22" ht="28.8" x14ac:dyDescent="0.3">
      <c r="A4" s="83" t="s">
        <v>100</v>
      </c>
      <c r="B4" s="47" t="s">
        <v>32</v>
      </c>
      <c r="C4" s="48" t="s">
        <v>33</v>
      </c>
      <c r="D4" s="73" t="s">
        <v>34</v>
      </c>
      <c r="E4" s="73" t="s">
        <v>34</v>
      </c>
      <c r="F4" s="49" t="s">
        <v>202</v>
      </c>
      <c r="G4" s="49">
        <v>144</v>
      </c>
      <c r="H4" s="67">
        <v>576000</v>
      </c>
      <c r="I4" s="23"/>
      <c r="J4" s="23"/>
      <c r="K4" s="34">
        <v>110244</v>
      </c>
      <c r="L4" s="63">
        <v>1.6291</v>
      </c>
      <c r="M4" s="49">
        <v>9.5399999999999991</v>
      </c>
      <c r="N4" s="50">
        <v>15.54</v>
      </c>
      <c r="O4" s="50">
        <f>I4+N4</f>
        <v>15.54</v>
      </c>
      <c r="P4" s="50">
        <f>O4/G4</f>
        <v>0.10791666666666666</v>
      </c>
      <c r="Q4" s="50">
        <f>P4*H4</f>
        <v>62160</v>
      </c>
      <c r="R4" s="23"/>
      <c r="S4" s="23"/>
      <c r="T4" s="23"/>
      <c r="U4" s="50" t="str">
        <f>IF(R4="Y",S4-N4-T4,"N/A")</f>
        <v>N/A</v>
      </c>
      <c r="V4" s="23"/>
    </row>
    <row r="5" spans="1:22" ht="29.4" thickBot="1" x14ac:dyDescent="0.35">
      <c r="A5" s="51"/>
      <c r="B5" s="52" t="s">
        <v>35</v>
      </c>
      <c r="C5" s="53" t="s">
        <v>101</v>
      </c>
      <c r="D5" s="54" t="s">
        <v>102</v>
      </c>
      <c r="E5" s="54" t="s">
        <v>102</v>
      </c>
      <c r="F5" s="55" t="s">
        <v>201</v>
      </c>
      <c r="G5" s="55">
        <v>144</v>
      </c>
      <c r="H5" s="68">
        <v>576000</v>
      </c>
      <c r="I5" s="24"/>
      <c r="J5" s="24"/>
      <c r="K5" s="35">
        <v>110244</v>
      </c>
      <c r="L5" s="64">
        <v>1.6291</v>
      </c>
      <c r="M5" s="55">
        <v>9</v>
      </c>
      <c r="N5" s="56">
        <v>14.66</v>
      </c>
      <c r="O5" s="56">
        <f>I5+N5</f>
        <v>14.66</v>
      </c>
      <c r="P5" s="56">
        <f>O5/G5</f>
        <v>0.10180555555555555</v>
      </c>
      <c r="Q5" s="56">
        <f>P5*H5</f>
        <v>58640</v>
      </c>
      <c r="R5" s="24"/>
      <c r="S5" s="24"/>
      <c r="T5" s="24"/>
      <c r="U5" s="56" t="str">
        <f>IF(R5="Y",S5-N5-T5,"N/A")</f>
        <v>N/A</v>
      </c>
      <c r="V5" s="24"/>
    </row>
    <row r="6" spans="1:22" x14ac:dyDescent="0.3">
      <c r="U6" s="39"/>
    </row>
    <row r="7" spans="1:22" x14ac:dyDescent="0.3">
      <c r="U7" s="39"/>
    </row>
  </sheetData>
  <sheetProtection algorithmName="SHA-512" hashValue="QK2BsPBX0TqF6qWp7fiOvcp/ejwfaDBj4GGVb7u73PtwePcNh2tNmvI/lPYYhtGgIotXE966kyofFZoVvHuwMg==" saltValue="zjWhuRNmnqXJ5KQ38uQv9w==" spinCount="100000" sheet="1" objects="1" scenarios="1" formatCells="0"/>
  <mergeCells count="1">
    <mergeCell ref="D1:E1"/>
  </mergeCells>
  <pageMargins left="0.45" right="0.45" top="0.5" bottom="0.5" header="0.3" footer="0.3"/>
  <pageSetup paperSize="5"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
  <sheetViews>
    <sheetView workbookViewId="0">
      <pane xSplit="3" ySplit="3" topLeftCell="D4" activePane="bottomRight" state="frozen"/>
      <selection pane="topRight" activeCell="D1" sqref="D1"/>
      <selection pane="bottomLeft" activeCell="A4" sqref="A4"/>
      <selection pane="bottomRight" activeCell="X1" sqref="A1:X10"/>
    </sheetView>
  </sheetViews>
  <sheetFormatPr defaultColWidth="13.109375" defaultRowHeight="14.4" x14ac:dyDescent="0.3"/>
  <cols>
    <col min="1" max="1" width="22.77734375" bestFit="1"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28.8" x14ac:dyDescent="0.3">
      <c r="A4" s="12" t="s">
        <v>125</v>
      </c>
      <c r="B4" s="18" t="s">
        <v>168</v>
      </c>
      <c r="C4" s="7" t="s">
        <v>169</v>
      </c>
      <c r="D4" s="6" t="s">
        <v>210</v>
      </c>
      <c r="E4" s="6" t="s">
        <v>170</v>
      </c>
      <c r="F4" s="49" t="s">
        <v>209</v>
      </c>
      <c r="G4" s="49">
        <v>171</v>
      </c>
      <c r="H4" s="69">
        <v>850000</v>
      </c>
      <c r="I4" s="23"/>
      <c r="J4" s="23"/>
      <c r="K4" s="34">
        <v>100113</v>
      </c>
      <c r="L4" s="63">
        <v>0.47570000000000001</v>
      </c>
      <c r="M4" s="49">
        <v>39.08</v>
      </c>
      <c r="N4" s="50">
        <v>18.59</v>
      </c>
      <c r="O4" s="50">
        <f>I4+N4</f>
        <v>18.59</v>
      </c>
      <c r="P4" s="50">
        <f>O4/G4</f>
        <v>0.10871345029239766</v>
      </c>
      <c r="Q4" s="50">
        <f>P4*H4</f>
        <v>92406.43274853802</v>
      </c>
      <c r="R4" s="23"/>
      <c r="S4" s="23"/>
      <c r="T4" s="23"/>
      <c r="U4" s="50" t="str">
        <f>IF(R4="Y",S4-N4-T4,"N/A")</f>
        <v>N/A</v>
      </c>
      <c r="V4" s="23"/>
      <c r="W4" s="49">
        <v>4500</v>
      </c>
      <c r="X4" s="25"/>
    </row>
    <row r="5" spans="1:24" ht="29.4" thickBot="1" x14ac:dyDescent="0.35">
      <c r="A5" s="14"/>
      <c r="B5" s="20" t="s">
        <v>171</v>
      </c>
      <c r="C5" s="9" t="s">
        <v>172</v>
      </c>
      <c r="D5" s="8" t="s">
        <v>173</v>
      </c>
      <c r="E5" s="8" t="s">
        <v>173</v>
      </c>
      <c r="F5" s="57" t="s">
        <v>151</v>
      </c>
      <c r="G5" s="57">
        <v>192</v>
      </c>
      <c r="H5" s="70">
        <v>850000</v>
      </c>
      <c r="I5" s="27"/>
      <c r="J5" s="27"/>
      <c r="K5" s="58">
        <v>100113</v>
      </c>
      <c r="L5" s="65">
        <v>0.47570000000000001</v>
      </c>
      <c r="M5" s="57">
        <v>38.049999999999997</v>
      </c>
      <c r="N5" s="59">
        <v>18.100000000000001</v>
      </c>
      <c r="O5" s="59">
        <f t="shared" ref="O5:O7" si="0">I5+N5</f>
        <v>18.100000000000001</v>
      </c>
      <c r="P5" s="59">
        <f t="shared" ref="P5:P7" si="1">O5/G5</f>
        <v>9.4270833333333345E-2</v>
      </c>
      <c r="Q5" s="59">
        <f t="shared" ref="Q5:Q7" si="2">P5*H5</f>
        <v>80130.208333333343</v>
      </c>
      <c r="R5" s="27"/>
      <c r="S5" s="27"/>
      <c r="T5" s="27"/>
      <c r="U5" s="59" t="str">
        <f t="shared" ref="U5:U7" si="3">IF(R5="Y",S5-N5-T5,"N/A")</f>
        <v>N/A</v>
      </c>
      <c r="V5" s="27"/>
      <c r="W5" s="57">
        <v>4500</v>
      </c>
      <c r="X5" s="28"/>
    </row>
    <row r="6" spans="1:24" x14ac:dyDescent="0.3">
      <c r="A6" s="13" t="s">
        <v>126</v>
      </c>
      <c r="B6" s="18" t="s">
        <v>168</v>
      </c>
      <c r="C6" s="7" t="s">
        <v>174</v>
      </c>
      <c r="D6" s="6" t="s">
        <v>212</v>
      </c>
      <c r="E6" s="6" t="s">
        <v>175</v>
      </c>
      <c r="F6" s="49" t="s">
        <v>209</v>
      </c>
      <c r="G6" s="49">
        <v>171</v>
      </c>
      <c r="H6" s="69">
        <v>180000</v>
      </c>
      <c r="I6" s="23"/>
      <c r="J6" s="23"/>
      <c r="K6" s="34">
        <v>100113</v>
      </c>
      <c r="L6" s="63">
        <v>0.47570000000000001</v>
      </c>
      <c r="M6" s="49">
        <v>39.08</v>
      </c>
      <c r="N6" s="50">
        <v>18.59</v>
      </c>
      <c r="O6" s="50">
        <f t="shared" si="0"/>
        <v>18.59</v>
      </c>
      <c r="P6" s="50">
        <f t="shared" si="1"/>
        <v>0.10871345029239766</v>
      </c>
      <c r="Q6" s="50">
        <f t="shared" si="2"/>
        <v>19568.42105263158</v>
      </c>
      <c r="R6" s="23"/>
      <c r="S6" s="23"/>
      <c r="T6" s="23"/>
      <c r="U6" s="50" t="str">
        <f t="shared" si="3"/>
        <v>N/A</v>
      </c>
      <c r="V6" s="23"/>
      <c r="W6" s="84"/>
      <c r="X6" s="85"/>
    </row>
    <row r="7" spans="1:24" ht="15" thickBot="1" x14ac:dyDescent="0.35">
      <c r="A7" s="14"/>
      <c r="B7" s="19" t="s">
        <v>171</v>
      </c>
      <c r="C7" s="11" t="s">
        <v>176</v>
      </c>
      <c r="D7" s="10" t="s">
        <v>177</v>
      </c>
      <c r="E7" s="10" t="s">
        <v>177</v>
      </c>
      <c r="F7" s="55" t="s">
        <v>151</v>
      </c>
      <c r="G7" s="55">
        <v>192</v>
      </c>
      <c r="H7" s="71">
        <v>180000</v>
      </c>
      <c r="I7" s="24"/>
      <c r="J7" s="24"/>
      <c r="K7" s="35">
        <v>100113</v>
      </c>
      <c r="L7" s="64">
        <v>0.47570000000000001</v>
      </c>
      <c r="M7" s="55">
        <v>38.049999999999997</v>
      </c>
      <c r="N7" s="56">
        <v>18.100000000000001</v>
      </c>
      <c r="O7" s="56">
        <f t="shared" si="0"/>
        <v>18.100000000000001</v>
      </c>
      <c r="P7" s="56">
        <f t="shared" si="1"/>
        <v>9.4270833333333345E-2</v>
      </c>
      <c r="Q7" s="56">
        <f t="shared" si="2"/>
        <v>16968.750000000004</v>
      </c>
      <c r="R7" s="24"/>
      <c r="S7" s="24"/>
      <c r="T7" s="24"/>
      <c r="U7" s="56" t="str">
        <f t="shared" si="3"/>
        <v>N/A</v>
      </c>
      <c r="V7" s="24"/>
      <c r="W7" s="86"/>
      <c r="X7" s="87"/>
    </row>
    <row r="8" spans="1:24" x14ac:dyDescent="0.3">
      <c r="A8" s="13" t="s">
        <v>127</v>
      </c>
      <c r="B8" s="18" t="s">
        <v>168</v>
      </c>
      <c r="C8" s="7" t="s">
        <v>127</v>
      </c>
      <c r="D8" s="6" t="s">
        <v>211</v>
      </c>
      <c r="E8" s="6" t="s">
        <v>178</v>
      </c>
      <c r="F8" s="49" t="s">
        <v>209</v>
      </c>
      <c r="G8" s="49">
        <v>240</v>
      </c>
      <c r="H8" s="69">
        <v>180000</v>
      </c>
      <c r="I8" s="23"/>
      <c r="J8" s="23"/>
      <c r="K8" s="34">
        <v>100113</v>
      </c>
      <c r="L8" s="63">
        <v>0.47570000000000001</v>
      </c>
      <c r="M8" s="49">
        <v>40.22</v>
      </c>
      <c r="N8" s="50">
        <v>19.13</v>
      </c>
      <c r="O8" s="50">
        <f t="shared" ref="O8:O9" si="4">I8+N8</f>
        <v>19.13</v>
      </c>
      <c r="P8" s="50">
        <f t="shared" ref="P8:P9" si="5">O8/G8</f>
        <v>7.9708333333333325E-2</v>
      </c>
      <c r="Q8" s="50">
        <f t="shared" ref="Q8:Q9" si="6">P8*H8</f>
        <v>14347.499999999998</v>
      </c>
      <c r="R8" s="23"/>
      <c r="S8" s="23"/>
      <c r="T8" s="23"/>
      <c r="U8" s="50" t="str">
        <f t="shared" ref="U8:U9" si="7">IF(R8="Y",S8-N8-T8,"N/A")</f>
        <v>N/A</v>
      </c>
      <c r="V8" s="23"/>
      <c r="W8" s="84"/>
      <c r="X8" s="85"/>
    </row>
    <row r="9" spans="1:24" ht="15" thickBot="1" x14ac:dyDescent="0.35">
      <c r="A9" s="14"/>
      <c r="B9" s="19" t="s">
        <v>171</v>
      </c>
      <c r="C9" s="11" t="s">
        <v>179</v>
      </c>
      <c r="D9" s="10" t="s">
        <v>180</v>
      </c>
      <c r="E9" s="10" t="s">
        <v>180</v>
      </c>
      <c r="F9" s="55" t="s">
        <v>151</v>
      </c>
      <c r="G9" s="55">
        <v>240</v>
      </c>
      <c r="H9" s="71">
        <v>180000</v>
      </c>
      <c r="I9" s="24"/>
      <c r="J9" s="24"/>
      <c r="K9" s="35">
        <v>100113</v>
      </c>
      <c r="L9" s="64">
        <v>0.47570000000000001</v>
      </c>
      <c r="M9" s="55">
        <v>45.92</v>
      </c>
      <c r="N9" s="56">
        <v>21.84</v>
      </c>
      <c r="O9" s="56">
        <f t="shared" si="4"/>
        <v>21.84</v>
      </c>
      <c r="P9" s="56">
        <f t="shared" si="5"/>
        <v>9.0999999999999998E-2</v>
      </c>
      <c r="Q9" s="56">
        <f t="shared" si="6"/>
        <v>16380</v>
      </c>
      <c r="R9" s="24"/>
      <c r="S9" s="24"/>
      <c r="T9" s="24"/>
      <c r="U9" s="56" t="str">
        <f t="shared" si="7"/>
        <v>N/A</v>
      </c>
      <c r="V9" s="24"/>
      <c r="W9" s="86"/>
      <c r="X9" s="87"/>
    </row>
  </sheetData>
  <sheetProtection algorithmName="SHA-512" hashValue="RD6rnuW2YigUsVVfStLAYIMP7cb+W1xHUI8rDg3Vv6nvcOeiyWkP0zkgzf3Ya2KfpO528vnFGRKQj27aoh2+XQ==" saltValue="ARlYoO1q4Xmd4DkIQ/mzoA==" spinCount="100000" sheet="1" objects="1" scenarios="1" formatCells="0"/>
  <mergeCells count="1">
    <mergeCell ref="D1:E1"/>
  </mergeCells>
  <pageMargins left="0.7" right="0.7" top="0.75" bottom="0.75" header="0.3" footer="0.3"/>
  <pageSetup paperSize="5" scale="4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
  <sheetViews>
    <sheetView workbookViewId="0">
      <pane xSplit="3" ySplit="3" topLeftCell="S4" activePane="bottomRight" state="frozen"/>
      <selection pane="topRight" activeCell="D1" sqref="D1"/>
      <selection pane="bottomLeft" activeCell="A4" sqref="A4"/>
      <selection pane="bottomRight" sqref="A1:X5"/>
    </sheetView>
  </sheetViews>
  <sheetFormatPr defaultColWidth="13.109375" defaultRowHeight="14.4" x14ac:dyDescent="0.3"/>
  <cols>
    <col min="1" max="1" width="16.5546875" customWidth="1"/>
    <col min="2" max="2" width="19.44140625" style="5"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4" ht="15" thickBot="1" x14ac:dyDescent="0.35">
      <c r="C1" s="4" t="s">
        <v>12</v>
      </c>
      <c r="D1" s="130">
        <f>Instructions!A5</f>
        <v>0</v>
      </c>
      <c r="E1" s="131"/>
    </row>
    <row r="2" spans="1:24" ht="15" thickBot="1" x14ac:dyDescent="0.35"/>
    <row r="3" spans="1:24"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43.8" thickBot="1" x14ac:dyDescent="0.35">
      <c r="A4" s="22" t="s">
        <v>85</v>
      </c>
      <c r="B4" s="18" t="s">
        <v>86</v>
      </c>
      <c r="C4" s="7" t="s">
        <v>87</v>
      </c>
      <c r="D4" s="6" t="s">
        <v>88</v>
      </c>
      <c r="E4" s="6" t="s">
        <v>88</v>
      </c>
      <c r="F4" s="49" t="s">
        <v>103</v>
      </c>
      <c r="G4" s="49">
        <v>70</v>
      </c>
      <c r="H4" s="69">
        <v>330000</v>
      </c>
      <c r="I4" s="23"/>
      <c r="J4" s="23"/>
      <c r="K4" s="34">
        <v>100103</v>
      </c>
      <c r="L4" s="63">
        <v>0.89570000000000005</v>
      </c>
      <c r="M4" s="49">
        <v>14.22</v>
      </c>
      <c r="N4" s="50">
        <v>12.74</v>
      </c>
      <c r="O4" s="50">
        <f>I4+N4</f>
        <v>12.74</v>
      </c>
      <c r="P4" s="50">
        <f>O4/G4</f>
        <v>0.182</v>
      </c>
      <c r="Q4" s="50">
        <f>P4*H4</f>
        <v>60060</v>
      </c>
      <c r="R4" s="23"/>
      <c r="S4" s="23"/>
      <c r="T4" s="23"/>
      <c r="U4" s="50" t="str">
        <f>IF(R4="Y",S4-N4-T4,"N/A")</f>
        <v>N/A</v>
      </c>
      <c r="V4" s="23"/>
      <c r="W4" s="84"/>
      <c r="X4" s="85"/>
    </row>
    <row r="5" spans="1:24" ht="29.4" thickBot="1" x14ac:dyDescent="0.35">
      <c r="A5" s="76" t="s">
        <v>91</v>
      </c>
      <c r="B5" s="29" t="s">
        <v>86</v>
      </c>
      <c r="C5" s="30" t="s">
        <v>89</v>
      </c>
      <c r="D5" s="31" t="s">
        <v>90</v>
      </c>
      <c r="E5" s="31" t="s">
        <v>90</v>
      </c>
      <c r="F5" s="80" t="s">
        <v>104</v>
      </c>
      <c r="G5" s="60">
        <v>92</v>
      </c>
      <c r="H5" s="72">
        <v>46000</v>
      </c>
      <c r="I5" s="32"/>
      <c r="J5" s="32"/>
      <c r="K5" s="61">
        <v>100103</v>
      </c>
      <c r="L5" s="66">
        <v>0.89570000000000005</v>
      </c>
      <c r="M5" s="60">
        <v>23.72</v>
      </c>
      <c r="N5" s="62">
        <v>21.25</v>
      </c>
      <c r="O5" s="62">
        <f t="shared" ref="O5" si="0">I5+N5</f>
        <v>21.25</v>
      </c>
      <c r="P5" s="62">
        <f t="shared" ref="P5" si="1">O5/G5</f>
        <v>0.23097826086956522</v>
      </c>
      <c r="Q5" s="62">
        <f t="shared" ref="Q5" si="2">P5*H5</f>
        <v>10625</v>
      </c>
      <c r="R5" s="32"/>
      <c r="S5" s="32"/>
      <c r="T5" s="32"/>
      <c r="U5" s="62" t="str">
        <f t="shared" ref="U5" si="3">IF(R5="Y",S5-N5-T5,"N/A")</f>
        <v>N/A</v>
      </c>
      <c r="V5" s="32"/>
      <c r="W5" s="60">
        <v>500</v>
      </c>
      <c r="X5" s="33"/>
    </row>
  </sheetData>
  <sheetProtection algorithmName="SHA-512" hashValue="tP7M2kUEI83iT3dG8DGgIlANsYN3cR4QnyoS2KzoaV4KhFyw5HOVCjag7l83ngitEPCTPGrROYJvyLRRaOjagw==" saltValue="N3tSaK1m7R5EERBAMgiebA==" spinCount="100000" sheet="1" objects="1" scenarios="1" formatCells="0"/>
  <mergeCells count="1">
    <mergeCell ref="D1:E1"/>
  </mergeCells>
  <pageMargins left="0.7" right="0.7" top="0.75" bottom="0.75" header="0.3" footer="0.3"/>
  <pageSetup paperSize="5"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workbookViewId="0">
      <pane xSplit="3" ySplit="3" topLeftCell="R4" activePane="bottomRight" state="frozen"/>
      <selection pane="topRight" activeCell="D1" sqref="D1"/>
      <selection pane="bottomLeft" activeCell="A4" sqref="A4"/>
      <selection pane="bottomRight" sqref="A1:V8"/>
    </sheetView>
  </sheetViews>
  <sheetFormatPr defaultColWidth="13.109375" defaultRowHeight="14.4" x14ac:dyDescent="0.3"/>
  <cols>
    <col min="1" max="1" width="16.5546875" customWidth="1"/>
    <col min="2" max="2" width="20.77734375" style="5" bestFit="1" customWidth="1"/>
    <col min="3" max="3" width="21.109375" bestFit="1" customWidth="1"/>
    <col min="4" max="4" width="14.33203125" customWidth="1"/>
    <col min="5" max="5" width="15.109375" customWidth="1"/>
    <col min="10" max="10" width="20.33203125" customWidth="1"/>
    <col min="15" max="15" width="13.109375" style="2"/>
    <col min="18" max="18" width="16.33203125" customWidth="1"/>
    <col min="20" max="20" width="22.33203125" customWidth="1"/>
    <col min="21" max="21" width="19.109375" customWidth="1"/>
    <col min="22" max="22" width="18.33203125" customWidth="1"/>
  </cols>
  <sheetData>
    <row r="1" spans="1:22" ht="15" thickBot="1" x14ac:dyDescent="0.35">
      <c r="C1" s="4" t="s">
        <v>12</v>
      </c>
      <c r="D1" s="130">
        <f>Instructions!A5</f>
        <v>0</v>
      </c>
      <c r="E1" s="131"/>
    </row>
    <row r="2" spans="1:22" ht="15" thickBot="1" x14ac:dyDescent="0.35"/>
    <row r="3" spans="1:22" s="1" customFormat="1" ht="87" thickBot="1" x14ac:dyDescent="0.35">
      <c r="A3" s="15" t="s">
        <v>9</v>
      </c>
      <c r="B3" s="17" t="s">
        <v>1</v>
      </c>
      <c r="C3" s="17" t="s">
        <v>0</v>
      </c>
      <c r="D3" s="16"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4" t="s">
        <v>22</v>
      </c>
    </row>
    <row r="4" spans="1:22" x14ac:dyDescent="0.3">
      <c r="A4" s="12" t="s">
        <v>128</v>
      </c>
      <c r="B4" s="18" t="s">
        <v>181</v>
      </c>
      <c r="C4" s="7" t="s">
        <v>187</v>
      </c>
      <c r="D4" s="6">
        <v>7520</v>
      </c>
      <c r="E4" s="6">
        <v>7520</v>
      </c>
      <c r="F4" s="49" t="s">
        <v>138</v>
      </c>
      <c r="G4" s="49">
        <v>106</v>
      </c>
      <c r="H4" s="69">
        <v>250000</v>
      </c>
      <c r="I4" s="23"/>
      <c r="J4" s="23"/>
      <c r="K4" s="120" t="s">
        <v>198</v>
      </c>
      <c r="L4" s="63">
        <v>0.89570000000000005</v>
      </c>
      <c r="M4" s="49">
        <v>22.73</v>
      </c>
      <c r="N4" s="50">
        <v>20.36</v>
      </c>
      <c r="O4" s="50">
        <f>I4+N4</f>
        <v>20.36</v>
      </c>
      <c r="P4" s="50">
        <f>O4/G4</f>
        <v>0.1920754716981132</v>
      </c>
      <c r="Q4" s="50">
        <f>P4*H4</f>
        <v>48018.867924528298</v>
      </c>
      <c r="R4" s="23"/>
      <c r="S4" s="23"/>
      <c r="T4" s="23"/>
      <c r="U4" s="50" t="str">
        <f>IF(R4="Y",S4-N4-T4,"N/A")</f>
        <v>N/A</v>
      </c>
      <c r="V4" s="25"/>
    </row>
    <row r="5" spans="1:22" ht="29.4" thickBot="1" x14ac:dyDescent="0.35">
      <c r="A5" s="14"/>
      <c r="B5" s="20" t="s">
        <v>86</v>
      </c>
      <c r="C5" s="9" t="s">
        <v>188</v>
      </c>
      <c r="D5" s="8" t="s">
        <v>189</v>
      </c>
      <c r="E5" s="8" t="s">
        <v>189</v>
      </c>
      <c r="F5" s="57" t="s">
        <v>200</v>
      </c>
      <c r="G5" s="57">
        <v>195</v>
      </c>
      <c r="H5" s="70">
        <v>250000</v>
      </c>
      <c r="I5" s="27"/>
      <c r="J5" s="27"/>
      <c r="K5" s="121" t="s">
        <v>198</v>
      </c>
      <c r="L5" s="65">
        <v>0.89570000000000005</v>
      </c>
      <c r="M5" s="57">
        <v>39.03</v>
      </c>
      <c r="N5" s="59">
        <v>34.96</v>
      </c>
      <c r="O5" s="59">
        <f t="shared" ref="O5:O8" si="0">I5+N5</f>
        <v>34.96</v>
      </c>
      <c r="P5" s="59">
        <f t="shared" ref="P5:P8" si="1">O5/G5</f>
        <v>0.1792820512820513</v>
      </c>
      <c r="Q5" s="59">
        <f t="shared" ref="Q5:Q8" si="2">P5*H5</f>
        <v>44820.512820512828</v>
      </c>
      <c r="R5" s="27"/>
      <c r="S5" s="27"/>
      <c r="T5" s="27"/>
      <c r="U5" s="59" t="str">
        <f t="shared" ref="U5:U8" si="3">IF(R5="Y",S5-N5-T5,"N/A")</f>
        <v>N/A</v>
      </c>
      <c r="V5" s="28"/>
    </row>
    <row r="6" spans="1:22" ht="28.8" x14ac:dyDescent="0.3">
      <c r="A6" s="13" t="s">
        <v>129</v>
      </c>
      <c r="B6" s="18" t="s">
        <v>181</v>
      </c>
      <c r="C6" s="7" t="s">
        <v>182</v>
      </c>
      <c r="D6" s="6">
        <v>1250</v>
      </c>
      <c r="E6" s="6">
        <v>1250</v>
      </c>
      <c r="F6" s="49" t="s">
        <v>149</v>
      </c>
      <c r="G6" s="49">
        <v>195</v>
      </c>
      <c r="H6" s="69">
        <v>387000</v>
      </c>
      <c r="I6" s="23"/>
      <c r="J6" s="23"/>
      <c r="K6" s="120">
        <v>100103</v>
      </c>
      <c r="L6" s="63">
        <v>0.89570000000000005</v>
      </c>
      <c r="M6" s="49">
        <v>36</v>
      </c>
      <c r="N6" s="50">
        <v>32.25</v>
      </c>
      <c r="O6" s="50">
        <f t="shared" si="0"/>
        <v>32.25</v>
      </c>
      <c r="P6" s="50">
        <f t="shared" si="1"/>
        <v>0.16538461538461538</v>
      </c>
      <c r="Q6" s="50">
        <f t="shared" si="2"/>
        <v>64003.846153846149</v>
      </c>
      <c r="R6" s="23"/>
      <c r="S6" s="23"/>
      <c r="T6" s="23"/>
      <c r="U6" s="50" t="str">
        <f t="shared" si="3"/>
        <v>N/A</v>
      </c>
      <c r="V6" s="25"/>
    </row>
    <row r="7" spans="1:22" x14ac:dyDescent="0.3">
      <c r="A7" s="13"/>
      <c r="B7" s="101" t="s">
        <v>86</v>
      </c>
      <c r="C7" s="102" t="s">
        <v>183</v>
      </c>
      <c r="D7" s="103" t="s">
        <v>184</v>
      </c>
      <c r="E7" s="103" t="s">
        <v>184</v>
      </c>
      <c r="F7" s="104" t="s">
        <v>149</v>
      </c>
      <c r="G7" s="104">
        <v>160</v>
      </c>
      <c r="H7" s="105">
        <v>387000</v>
      </c>
      <c r="I7" s="106"/>
      <c r="J7" s="106"/>
      <c r="K7" s="122" t="s">
        <v>199</v>
      </c>
      <c r="L7" s="108">
        <v>0.89570000000000005</v>
      </c>
      <c r="M7" s="104">
        <v>45.84</v>
      </c>
      <c r="N7" s="109">
        <v>41.06</v>
      </c>
      <c r="O7" s="59">
        <f t="shared" ref="O7" si="4">I7+N7</f>
        <v>41.06</v>
      </c>
      <c r="P7" s="59">
        <f t="shared" ref="P7" si="5">O7/G7</f>
        <v>0.25662499999999999</v>
      </c>
      <c r="Q7" s="59">
        <f t="shared" ref="Q7" si="6">P7*H7</f>
        <v>99313.875</v>
      </c>
      <c r="R7" s="106"/>
      <c r="S7" s="106"/>
      <c r="T7" s="106"/>
      <c r="U7" s="59" t="str">
        <f t="shared" si="3"/>
        <v>N/A</v>
      </c>
      <c r="V7" s="110"/>
    </row>
    <row r="8" spans="1:22" ht="29.4" thickBot="1" x14ac:dyDescent="0.35">
      <c r="A8" s="14"/>
      <c r="B8" s="19" t="s">
        <v>86</v>
      </c>
      <c r="C8" s="11" t="s">
        <v>185</v>
      </c>
      <c r="D8" s="10" t="s">
        <v>186</v>
      </c>
      <c r="E8" s="10" t="s">
        <v>186</v>
      </c>
      <c r="F8" s="55" t="s">
        <v>139</v>
      </c>
      <c r="G8" s="55">
        <v>228</v>
      </c>
      <c r="H8" s="71">
        <v>387000</v>
      </c>
      <c r="I8" s="24"/>
      <c r="J8" s="24"/>
      <c r="K8" s="123">
        <v>100103</v>
      </c>
      <c r="L8" s="64">
        <v>0.89570000000000005</v>
      </c>
      <c r="M8" s="55">
        <v>86.75</v>
      </c>
      <c r="N8" s="56">
        <v>77.7</v>
      </c>
      <c r="O8" s="56">
        <f t="shared" si="0"/>
        <v>77.7</v>
      </c>
      <c r="P8" s="56">
        <f t="shared" si="1"/>
        <v>0.34078947368421053</v>
      </c>
      <c r="Q8" s="56">
        <f t="shared" si="2"/>
        <v>131885.52631578947</v>
      </c>
      <c r="R8" s="24"/>
      <c r="S8" s="24"/>
      <c r="T8" s="24"/>
      <c r="U8" s="56" t="str">
        <f t="shared" si="3"/>
        <v>N/A</v>
      </c>
      <c r="V8" s="26"/>
    </row>
  </sheetData>
  <sheetProtection algorithmName="SHA-512" hashValue="OnM57XhvwDD5IIs/pHYLqHTbbpFxX5VvjSv5SgEtgQxx8gRJThDSKl0rPrU2HCwPppQC+h7SeXLzO6nPHQsdAQ==" saltValue="qA0ZMcGDxrPo2Dgy4MV5yw==" spinCount="100000" sheet="1" objects="1" scenarios="1" formatCells="0"/>
  <mergeCells count="1">
    <mergeCell ref="D1:E1"/>
  </mergeCells>
  <pageMargins left="0.7" right="0.7" top="0.75" bottom="0.75" header="0.3" footer="0.3"/>
  <pageSetup paperSize="5" scale="4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
  <sheetViews>
    <sheetView workbookViewId="0">
      <pane xSplit="3" ySplit="3" topLeftCell="D4" activePane="bottomRight" state="frozen"/>
      <selection pane="topRight" activeCell="D1" sqref="D1"/>
      <selection pane="bottomLeft" activeCell="A4" sqref="A4"/>
      <selection pane="bottomRight" activeCell="X1" sqref="A1:X4"/>
    </sheetView>
  </sheetViews>
  <sheetFormatPr defaultColWidth="13.109375" defaultRowHeight="14.4" x14ac:dyDescent="0.3"/>
  <cols>
    <col min="1" max="1" width="16.5546875" style="36" customWidth="1"/>
    <col min="2" max="2" width="19.44140625" style="37" customWidth="1"/>
    <col min="3" max="3" width="21.109375" style="36" bestFit="1" customWidth="1"/>
    <col min="4" max="4" width="14.33203125" style="36" customWidth="1"/>
    <col min="5" max="5" width="15.109375" style="36" customWidth="1"/>
    <col min="6" max="8" width="13.109375" style="36"/>
    <col min="9" max="9" width="20.33203125" style="36" customWidth="1"/>
    <col min="10" max="10" width="13.109375" style="36"/>
    <col min="11" max="11" width="15.109375" style="36" customWidth="1"/>
    <col min="12" max="15" width="13.109375" style="36"/>
    <col min="16" max="17" width="13.109375" style="39"/>
    <col min="18" max="19" width="13.109375" style="36"/>
    <col min="20" max="20" width="16.33203125" style="36" customWidth="1"/>
    <col min="21" max="21" width="13.109375" style="36"/>
    <col min="22" max="22" width="22.33203125" style="36" customWidth="1"/>
    <col min="23" max="16384" width="13.109375" style="36"/>
  </cols>
  <sheetData>
    <row r="1" spans="1:24" ht="15" thickBot="1" x14ac:dyDescent="0.35">
      <c r="C1" s="38" t="s">
        <v>12</v>
      </c>
      <c r="D1" s="132">
        <f>Instructions!A5</f>
        <v>0</v>
      </c>
      <c r="E1" s="133"/>
    </row>
    <row r="2" spans="1:24" ht="15" thickBot="1" x14ac:dyDescent="0.35"/>
    <row r="3" spans="1:24" s="45" customFormat="1" ht="87" thickBot="1" x14ac:dyDescent="0.35">
      <c r="A3" s="40" t="s">
        <v>9</v>
      </c>
      <c r="B3" s="41" t="s">
        <v>1</v>
      </c>
      <c r="C3" s="41" t="s">
        <v>0</v>
      </c>
      <c r="D3" s="42" t="s">
        <v>4</v>
      </c>
      <c r="E3" s="16" t="s">
        <v>5</v>
      </c>
      <c r="F3" s="41" t="s">
        <v>2</v>
      </c>
      <c r="G3" s="41" t="s">
        <v>10</v>
      </c>
      <c r="H3" s="41" t="s">
        <v>55</v>
      </c>
      <c r="I3" s="41" t="s">
        <v>15</v>
      </c>
      <c r="J3" s="41" t="s">
        <v>31</v>
      </c>
      <c r="K3" s="41" t="s">
        <v>39</v>
      </c>
      <c r="L3" s="41" t="s">
        <v>40</v>
      </c>
      <c r="M3" s="41" t="s">
        <v>3</v>
      </c>
      <c r="N3" s="41" t="s">
        <v>42</v>
      </c>
      <c r="O3" s="41" t="s">
        <v>43</v>
      </c>
      <c r="P3" s="43" t="s">
        <v>44</v>
      </c>
      <c r="Q3" s="43" t="s">
        <v>45</v>
      </c>
      <c r="R3" s="41" t="s">
        <v>6</v>
      </c>
      <c r="S3" s="41" t="s">
        <v>7</v>
      </c>
      <c r="T3" s="41" t="s">
        <v>8</v>
      </c>
      <c r="U3" s="41" t="s">
        <v>41</v>
      </c>
      <c r="V3" s="41" t="s">
        <v>22</v>
      </c>
      <c r="W3" s="41" t="s">
        <v>56</v>
      </c>
      <c r="X3" s="44" t="s">
        <v>29</v>
      </c>
    </row>
    <row r="4" spans="1:24" ht="15" thickBot="1" x14ac:dyDescent="0.35">
      <c r="A4" s="78" t="s">
        <v>61</v>
      </c>
      <c r="B4" s="79" t="s">
        <v>36</v>
      </c>
      <c r="C4" s="80" t="s">
        <v>62</v>
      </c>
      <c r="D4" s="81" t="s">
        <v>63</v>
      </c>
      <c r="E4" s="81" t="s">
        <v>63</v>
      </c>
      <c r="F4" s="60" t="s">
        <v>105</v>
      </c>
      <c r="G4" s="60">
        <v>120</v>
      </c>
      <c r="H4" s="82">
        <v>120000</v>
      </c>
      <c r="I4" s="32"/>
      <c r="J4" s="32"/>
      <c r="K4" s="61">
        <v>100360</v>
      </c>
      <c r="L4" s="66">
        <v>0.36770000000000003</v>
      </c>
      <c r="M4" s="60">
        <v>17.55</v>
      </c>
      <c r="N4" s="62">
        <v>6.45</v>
      </c>
      <c r="O4" s="62">
        <f>I4+N4</f>
        <v>6.45</v>
      </c>
      <c r="P4" s="62">
        <f>O4/G4</f>
        <v>5.3749999999999999E-2</v>
      </c>
      <c r="Q4" s="62">
        <f>P4*H4</f>
        <v>6450</v>
      </c>
      <c r="R4" s="32"/>
      <c r="S4" s="32"/>
      <c r="T4" s="32"/>
      <c r="U4" s="62" t="str">
        <f>IF(R4="Y",S4-N4-T4,"N/A")</f>
        <v>N/A</v>
      </c>
      <c r="V4" s="32"/>
      <c r="W4" s="61">
        <v>500</v>
      </c>
      <c r="X4" s="33"/>
    </row>
    <row r="5" spans="1:24" x14ac:dyDescent="0.3">
      <c r="U5" s="39"/>
    </row>
    <row r="6" spans="1:24" x14ac:dyDescent="0.3">
      <c r="U6" s="39"/>
    </row>
  </sheetData>
  <sheetProtection algorithmName="SHA-512" hashValue="Jb/adGmMr93oCovv7haNmSiSwqV7oXRh/arKACRjql/BSanSMS1PGn9qot5dxEuUqPwQicdecKZHz1Z+rYCECg==" saltValue="5yixKgE8YCq4NbIG/HYC4w==" spinCount="100000" sheet="1" objects="1" scenarios="1" formatCells="0"/>
  <mergeCells count="1">
    <mergeCell ref="D1:E1"/>
  </mergeCells>
  <pageMargins left="0.45" right="0.45" top="0.5" bottom="0.5" header="0.3" footer="0.3"/>
  <pageSetup paperSize="5"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Instructions</vt:lpstr>
      <vt:lpstr>Beef Ground (1Ba)</vt:lpstr>
      <vt:lpstr>Beef Ground (1Bb)</vt:lpstr>
      <vt:lpstr>Cheese Mozz (2)</vt:lpstr>
      <vt:lpstr>Cheese Mozz (5)</vt:lpstr>
      <vt:lpstr>Chicken Legs (3D)</vt:lpstr>
      <vt:lpstr>Chicken, Unbreaded (2Da)</vt:lpstr>
      <vt:lpstr>Chicken, Unbreaded (2Db)</vt:lpstr>
      <vt:lpstr>Garbanzo Beans (1L)</vt:lpstr>
      <vt:lpstr>Pork Patties (1H)</vt:lpstr>
      <vt:lpstr>Potato, Dehy (1E)</vt:lpstr>
      <vt:lpstr>Potato, Sweet (2E)</vt:lpstr>
      <vt:lpstr>Sunflower Seed (1J)</vt:lpstr>
      <vt:lpstr>Fruit Cups (1K)</vt:lpstr>
      <vt:lpstr>Chicken Breaded (1-3)</vt:lpstr>
      <vt:lpstr>Vendor Notes</vt:lpstr>
      <vt:lpstr>'Beef Ground (1Ba)'!Print_Area</vt:lpstr>
      <vt:lpstr>'Beef Ground (1Bb)'!Print_Area</vt:lpstr>
      <vt:lpstr>'Cheese Mozz (2)'!Print_Area</vt:lpstr>
      <vt:lpstr>'Cheese Mozz (5)'!Print_Area</vt:lpstr>
      <vt:lpstr>'Chicken Breaded (1-3)'!Print_Area</vt:lpstr>
      <vt:lpstr>'Chicken Legs (3D)'!Print_Area</vt:lpstr>
      <vt:lpstr>'Chicken, Unbreaded (2Da)'!Print_Area</vt:lpstr>
      <vt:lpstr>'Chicken, Unbreaded (2Db)'!Print_Area</vt:lpstr>
      <vt:lpstr>'Fruit Cups (1K)'!Print_Area</vt:lpstr>
      <vt:lpstr>'Garbanzo Beans (1L)'!Print_Area</vt:lpstr>
      <vt:lpstr>Instructions!Print_Area</vt:lpstr>
      <vt:lpstr>'Pork Patties (1H)'!Print_Area</vt:lpstr>
      <vt:lpstr>'Potato, Dehy (1E)'!Print_Area</vt:lpstr>
      <vt:lpstr>'Potato, Sweet (2E)'!Print_Area</vt:lpstr>
      <vt:lpstr>'Sunflower Seed (1J)'!Print_Area</vt:lpstr>
      <vt:lpstr>'Vendor Notes'!Print_Area</vt:lpstr>
    </vt:vector>
  </TitlesOfParts>
  <Company>Iowa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White</dc:creator>
  <cp:lastModifiedBy>White, Sarah [IDOE]</cp:lastModifiedBy>
  <cp:lastPrinted>2018-01-18T17:06:46Z</cp:lastPrinted>
  <dcterms:created xsi:type="dcterms:W3CDTF">2017-01-23T15:18:30Z</dcterms:created>
  <dcterms:modified xsi:type="dcterms:W3CDTF">2018-01-18T17:06:58Z</dcterms:modified>
</cp:coreProperties>
</file>