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N:\Central Purchasing\CPE Shared Perm\Kathy Harper\Master Agreements\FFF Influenza Vaccines 2024\"/>
    </mc:Choice>
  </mc:AlternateContent>
  <bookViews>
    <workbookView xWindow="-28920" yWindow="-120" windowWidth="29040" windowHeight="15840" tabRatio="441" activeTab="1"/>
  </bookViews>
  <sheets>
    <sheet name="Welcome" sheetId="5" r:id="rId1"/>
    <sheet name="Products Available" sheetId="13" r:id="rId2"/>
    <sheet name="Dates and Price Comparison" sheetId="12" state="hidden" r:id="rId3"/>
  </sheets>
  <definedNames>
    <definedName name="_xlnm._FilterDatabase" localSheetId="2" hidden="1">'Dates and Price Comparison'!$J$1:$Q$14</definedName>
    <definedName name="_xlnm._FilterDatabase" localSheetId="1" hidden="1">'Products Available'!$B$2:$X$45</definedName>
    <definedName name="_xlnm.Print_Area" localSheetId="0">Welcome!$A$1:$P$49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4" i="13" l="1"/>
  <c r="Q23" i="13"/>
  <c r="Q20" i="13"/>
  <c r="Q17" i="13"/>
  <c r="Q42" i="13"/>
  <c r="Q38" i="13"/>
  <c r="Q34" i="13"/>
  <c r="Q30" i="13"/>
  <c r="Q26" i="13"/>
  <c r="Q25" i="13"/>
  <c r="Q22" i="13"/>
  <c r="Q19" i="13"/>
  <c r="Q16" i="13"/>
  <c r="Q11" i="13"/>
  <c r="Q7" i="13"/>
  <c r="Q4" i="13"/>
  <c r="K5" i="13"/>
  <c r="K4" i="13"/>
  <c r="N4" i="13" s="1"/>
  <c r="K3" i="13"/>
  <c r="K12" i="13"/>
  <c r="N12" i="13" s="1"/>
  <c r="K8" i="13"/>
  <c r="N8" i="13" s="1"/>
  <c r="N16" i="13"/>
  <c r="N42" i="13"/>
  <c r="N38" i="13"/>
  <c r="N34" i="13"/>
  <c r="N30" i="13"/>
  <c r="N26" i="13"/>
  <c r="N7" i="13"/>
  <c r="N9" i="13"/>
  <c r="N10" i="13"/>
  <c r="N11" i="13"/>
  <c r="N13" i="13"/>
  <c r="Q45" i="13"/>
  <c r="Q41" i="13"/>
  <c r="Q37" i="13"/>
  <c r="Q33" i="13"/>
  <c r="Q29" i="13"/>
  <c r="Q12" i="13" l="1"/>
  <c r="Q8" i="13"/>
  <c r="Q12" i="12"/>
  <c r="Q9" i="12"/>
  <c r="Q5" i="12"/>
  <c r="Q31" i="13" l="1"/>
  <c r="Q24" i="13"/>
  <c r="Q18" i="13"/>
  <c r="Q21" i="13"/>
  <c r="Q15" i="13"/>
  <c r="Q6" i="13"/>
  <c r="Q35" i="13"/>
  <c r="O16" i="13"/>
  <c r="L16" i="13"/>
  <c r="N18" i="13"/>
  <c r="O18" i="13" s="1"/>
  <c r="L18" i="13"/>
  <c r="N21" i="13"/>
  <c r="O21" i="13" s="1"/>
  <c r="L21" i="13"/>
  <c r="N24" i="13"/>
  <c r="O24" i="13" s="1"/>
  <c r="L24" i="13"/>
  <c r="N15" i="13"/>
  <c r="O15" i="13" s="1"/>
  <c r="L15" i="13"/>
  <c r="L31" i="13" l="1"/>
  <c r="L30" i="13"/>
  <c r="L32" i="13"/>
  <c r="L29" i="13"/>
  <c r="L27" i="13"/>
  <c r="L26" i="13"/>
  <c r="L28" i="13"/>
  <c r="L37" i="13"/>
  <c r="L35" i="13"/>
  <c r="L34" i="13"/>
  <c r="L36" i="13"/>
  <c r="L41" i="13"/>
  <c r="L39" i="13"/>
  <c r="L38" i="13"/>
  <c r="L40" i="13"/>
  <c r="L45" i="13"/>
  <c r="L43" i="13"/>
  <c r="L42" i="13"/>
  <c r="L44" i="13"/>
  <c r="L8" i="13"/>
  <c r="L6" i="13"/>
  <c r="L7" i="13"/>
  <c r="L9" i="13"/>
  <c r="L12" i="13"/>
  <c r="L10" i="13"/>
  <c r="L11" i="13"/>
  <c r="L13" i="13"/>
  <c r="L3" i="13"/>
  <c r="L4" i="13"/>
  <c r="L5" i="13"/>
  <c r="L14" i="13"/>
  <c r="L23" i="13"/>
  <c r="L20" i="13"/>
  <c r="L17" i="13"/>
  <c r="L33" i="13"/>
  <c r="Q3" i="13" l="1"/>
  <c r="Q10" i="13"/>
  <c r="Q43" i="13"/>
  <c r="Q39" i="13"/>
  <c r="Q27" i="13"/>
  <c r="N17" i="13" l="1"/>
  <c r="O17" i="13" s="1"/>
  <c r="N20" i="13"/>
  <c r="O20" i="13" s="1"/>
  <c r="N23" i="13"/>
  <c r="O23" i="13" s="1"/>
  <c r="N14" i="13"/>
  <c r="O14" i="13" s="1"/>
  <c r="N5" i="13"/>
  <c r="O5" i="13" s="1"/>
  <c r="O4" i="13"/>
  <c r="N3" i="13"/>
  <c r="O3" i="13" s="1"/>
  <c r="O13" i="13"/>
  <c r="O11" i="13"/>
  <c r="O10" i="13"/>
  <c r="O12" i="13"/>
  <c r="O9" i="13"/>
  <c r="O7" i="13"/>
  <c r="N6" i="13"/>
  <c r="O6" i="13" s="1"/>
  <c r="O8" i="13"/>
  <c r="N44" i="13"/>
  <c r="O44" i="13" s="1"/>
  <c r="N45" i="13"/>
  <c r="O45" i="13" s="1"/>
  <c r="N43" i="13"/>
  <c r="O43" i="13" s="1"/>
  <c r="O42" i="13"/>
  <c r="N40" i="13"/>
  <c r="O40" i="13" s="1"/>
  <c r="N41" i="13"/>
  <c r="O41" i="13" s="1"/>
  <c r="N39" i="13"/>
  <c r="O39" i="13" s="1"/>
  <c r="O38" i="13"/>
  <c r="N36" i="13"/>
  <c r="O36" i="13" s="1"/>
  <c r="O34" i="13"/>
  <c r="N35" i="13"/>
  <c r="O35" i="13" s="1"/>
  <c r="N37" i="13"/>
  <c r="O37" i="13" s="1"/>
  <c r="N28" i="13"/>
  <c r="O28" i="13" s="1"/>
  <c r="O26" i="13"/>
  <c r="N27" i="13"/>
  <c r="O27" i="13" s="1"/>
  <c r="N29" i="13"/>
  <c r="O29" i="13" s="1"/>
  <c r="N32" i="13"/>
  <c r="O32" i="13" s="1"/>
  <c r="O30" i="13"/>
  <c r="N31" i="13"/>
  <c r="O31" i="13" s="1"/>
  <c r="N33" i="13"/>
  <c r="O33" i="13" s="1"/>
  <c r="Q5" i="13" l="1"/>
  <c r="Q32" i="13"/>
  <c r="Q28" i="13"/>
  <c r="Q36" i="13"/>
  <c r="Q40" i="13"/>
  <c r="Q44" i="13"/>
  <c r="Q9" i="13"/>
  <c r="Q13" i="13"/>
  <c r="N25" i="13" l="1"/>
  <c r="O25" i="13" s="1"/>
  <c r="L25" i="13"/>
  <c r="N22" i="13"/>
  <c r="O22" i="13" s="1"/>
  <c r="L22" i="13"/>
  <c r="L19" i="13"/>
  <c r="N19" i="13"/>
  <c r="O19" i="13" s="1"/>
</calcChain>
</file>

<file path=xl/sharedStrings.xml><?xml version="1.0" encoding="utf-8"?>
<sst xmlns="http://schemas.openxmlformats.org/spreadsheetml/2006/main" count="909" uniqueCount="276">
  <si>
    <t>Sanofi Pasteur</t>
  </si>
  <si>
    <t>Net 30 days</t>
  </si>
  <si>
    <t>NDC</t>
  </si>
  <si>
    <t>GSK</t>
  </si>
  <si>
    <t>FFF Enterprises, Inc.</t>
  </si>
  <si>
    <t>1 box</t>
  </si>
  <si>
    <t>FOB destination</t>
  </si>
  <si>
    <t>1 vial</t>
  </si>
  <si>
    <t>10 boxes</t>
  </si>
  <si>
    <t>Seqirus</t>
  </si>
  <si>
    <t>Seqirus USA</t>
  </si>
  <si>
    <t>GlaxoSmithKline</t>
  </si>
  <si>
    <t>FluMist</t>
  </si>
  <si>
    <t>AstraZeneca</t>
  </si>
  <si>
    <t>Flublok</t>
  </si>
  <si>
    <t>Thank you for choosing MMCAP Infuse as your procurement source for influenza vaccine!</t>
  </si>
  <si>
    <t>www.infuse-mn.gov</t>
  </si>
  <si>
    <t>mmcap.infuse@state.mn.us</t>
  </si>
  <si>
    <t>McKesson Medical Surgical</t>
  </si>
  <si>
    <t>19515-0808-52</t>
  </si>
  <si>
    <t>58160-0890-52</t>
  </si>
  <si>
    <t>49281-0722-10</t>
  </si>
  <si>
    <t>49281-0122-65</t>
  </si>
  <si>
    <t>49281-0637-15</t>
  </si>
  <si>
    <t>66019-0309-10</t>
  </si>
  <si>
    <t>Seqirus USA, Inc.</t>
  </si>
  <si>
    <t>MMS1900153</t>
  </si>
  <si>
    <t>ASD Specialty Healthcare, LLC.</t>
  </si>
  <si>
    <t>MMS1900142</t>
  </si>
  <si>
    <t>MMS1900151</t>
  </si>
  <si>
    <t>Afluria</t>
  </si>
  <si>
    <t>Fluad</t>
  </si>
  <si>
    <t>Fluarix</t>
  </si>
  <si>
    <t>Flucelvax</t>
  </si>
  <si>
    <t>FluLaval</t>
  </si>
  <si>
    <t>Fluzone</t>
  </si>
  <si>
    <t>Thimerosal 24.5mcg</t>
  </si>
  <si>
    <t>Thimerosal 25 mcg</t>
  </si>
  <si>
    <t>33332-0422-10</t>
  </si>
  <si>
    <t>70461-0122-03</t>
  </si>
  <si>
    <t>70461-0322-03</t>
  </si>
  <si>
    <t>70461-0422-10</t>
  </si>
  <si>
    <t>Sanofi 
Pasteur</t>
  </si>
  <si>
    <t>Fluzone 
High-Dose</t>
  </si>
  <si>
    <t>0.25% 20 days
Net 60 days</t>
  </si>
  <si>
    <t>2% 60 days
Net 61 days</t>
  </si>
  <si>
    <t>2% 30 days
net 31</t>
  </si>
  <si>
    <t xml:space="preserve">www.asdhealthcare.com </t>
  </si>
  <si>
    <t>flu@amerisourcebergen.com</t>
  </si>
  <si>
    <t xml:space="preserve">www.myfluvaccine.com </t>
  </si>
  <si>
    <t xml:space="preserve">www.gskdirect.com </t>
  </si>
  <si>
    <t>General</t>
  </si>
  <si>
    <t>General 1</t>
  </si>
  <si>
    <t>GSK 1</t>
  </si>
  <si>
    <t>GSK 2</t>
  </si>
  <si>
    <t>GSK 3</t>
  </si>
  <si>
    <t>Sanofi 2</t>
  </si>
  <si>
    <t>Sanofi 1</t>
  </si>
  <si>
    <t>ASD 1</t>
  </si>
  <si>
    <t>Seqirus 1</t>
  </si>
  <si>
    <t>Seqirus 2</t>
  </si>
  <si>
    <t>Seqirus 3</t>
  </si>
  <si>
    <t>ASD 2</t>
  </si>
  <si>
    <t>ASD 3</t>
  </si>
  <si>
    <t>ASD 4</t>
  </si>
  <si>
    <t>FFF 1</t>
  </si>
  <si>
    <t>FFF 2</t>
  </si>
  <si>
    <t>FFF 3</t>
  </si>
  <si>
    <t>FFF 4</t>
  </si>
  <si>
    <t>McKesson 1</t>
  </si>
  <si>
    <t>McKesson 2</t>
  </si>
  <si>
    <t>McKesson 3</t>
  </si>
  <si>
    <t>49281-0422-50</t>
  </si>
  <si>
    <t>49281-0422-10</t>
  </si>
  <si>
    <t>866.281.4358</t>
  </si>
  <si>
    <t>800.843.7477</t>
  </si>
  <si>
    <t xml:space="preserve">800.328.8111 Option 1 </t>
  </si>
  <si>
    <t>800.822.2463</t>
  </si>
  <si>
    <t xml:space="preserve">855.358.8966 </t>
  </si>
  <si>
    <t>PRODUCT NAME</t>
  </si>
  <si>
    <t>MANUFACTURER</t>
  </si>
  <si>
    <t>APPROVED AGES</t>
  </si>
  <si>
    <t>CONTAINER TYPE</t>
  </si>
  <si>
    <t>PACKAGING</t>
  </si>
  <si>
    <t>5ML x 1</t>
  </si>
  <si>
    <t>0.5ML x 10</t>
  </si>
  <si>
    <t>0.2ML x 10</t>
  </si>
  <si>
    <t>0.7ML x 10</t>
  </si>
  <si>
    <t>PRESERVATIVE PER DOSE</t>
  </si>
  <si>
    <t>ASD Specialty Healthcare LLC</t>
  </si>
  <si>
    <t>FEDERAL EXCISE TAX</t>
  </si>
  <si>
    <t>CONTRACT PRICE</t>
  </si>
  <si>
    <t>TOTAL COST (CONTRACT PRICE + FET)</t>
  </si>
  <si>
    <t>TOTAL COST PER DOSE</t>
  </si>
  <si>
    <t>ADDITIONAL DISCOUNTS</t>
  </si>
  <si>
    <t>PRICE WITH ALL DISCOUNTS</t>
  </si>
  <si>
    <t>STATE PROCUREMENT FEES</t>
  </si>
  <si>
    <t>MINIMUM ORDER</t>
  </si>
  <si>
    <t>SHIPPING COMMITMENT</t>
  </si>
  <si>
    <t>RETURNS</t>
  </si>
  <si>
    <t>PREBOOK CHANGES / CANCELLATION</t>
  </si>
  <si>
    <t>PAYMENT TERMS</t>
  </si>
  <si>
    <t>SHIPPING CHARGES</t>
  </si>
  <si>
    <t>ORDERING INFO</t>
  </si>
  <si>
    <r>
      <rPr>
        <b/>
        <sz val="11"/>
        <color rgb="FF000000"/>
        <rFont val="Arial"/>
        <family val="2"/>
      </rPr>
      <t>MMCAP Infuse members are responsible for abiding by the terms of ALL applicable contracts.</t>
    </r>
    <r>
      <rPr>
        <sz val="11"/>
        <color indexed="8"/>
        <rFont val="Arial"/>
        <family val="2"/>
      </rPr>
      <t xml:space="preserve">  </t>
    </r>
  </si>
  <si>
    <t xml:space="preserve">The contents of this spreadsheet may not be released without the express written consent of MMCAP Infuse. </t>
  </si>
  <si>
    <r>
      <t>Seqirus USA</t>
    </r>
    <r>
      <rPr>
        <sz val="11"/>
        <color rgb="FF000000"/>
        <rFont val="Arial"/>
        <family val="2"/>
      </rPr>
      <t xml:space="preserve"> </t>
    </r>
  </si>
  <si>
    <t xml:space="preserve">651.201.2420 </t>
  </si>
  <si>
    <t xml:space="preserve">MMCAP Infuse has every available FDA-approved influenza vaccine product on contract. </t>
  </si>
  <si>
    <r>
      <rPr>
        <b/>
        <sz val="13"/>
        <color rgb="FF87189D"/>
        <rFont val="Arial"/>
        <family val="2"/>
      </rPr>
      <t>HOW</t>
    </r>
    <r>
      <rPr>
        <sz val="13"/>
        <color rgb="FF87189D"/>
        <rFont val="Arial"/>
        <family val="2"/>
      </rPr>
      <t xml:space="preserve"> </t>
    </r>
    <r>
      <rPr>
        <b/>
        <sz val="13"/>
        <color rgb="FF87189D"/>
        <rFont val="Arial"/>
        <family val="2"/>
      </rPr>
      <t>TO</t>
    </r>
    <r>
      <rPr>
        <sz val="13"/>
        <color rgb="FF87189D"/>
        <rFont val="Arial"/>
        <family val="2"/>
      </rPr>
      <t xml:space="preserve"> </t>
    </r>
    <r>
      <rPr>
        <b/>
        <sz val="13"/>
        <color rgb="FF87189D"/>
        <rFont val="Arial"/>
        <family val="2"/>
      </rPr>
      <t>USE</t>
    </r>
    <r>
      <rPr>
        <sz val="13"/>
        <color rgb="FF87189D"/>
        <rFont val="Arial"/>
        <family val="2"/>
      </rPr>
      <t xml:space="preserve"> </t>
    </r>
    <r>
      <rPr>
        <b/>
        <sz val="13"/>
        <color rgb="FF87189D"/>
        <rFont val="Arial"/>
        <family val="2"/>
      </rPr>
      <t>THIS</t>
    </r>
    <r>
      <rPr>
        <sz val="13"/>
        <color rgb="FF87189D"/>
        <rFont val="Arial"/>
        <family val="2"/>
      </rPr>
      <t xml:space="preserve"> </t>
    </r>
    <r>
      <rPr>
        <b/>
        <sz val="13"/>
        <color rgb="FF87189D"/>
        <rFont val="Arial"/>
        <family val="2"/>
      </rPr>
      <t>SPREADSHEET</t>
    </r>
    <r>
      <rPr>
        <sz val="13"/>
        <color rgb="FF87189D"/>
        <rFont val="Arial"/>
        <family val="2"/>
      </rPr>
      <t xml:space="preserve"> </t>
    </r>
  </si>
  <si>
    <r>
      <rPr>
        <b/>
        <sz val="13"/>
        <color rgb="FF87189D"/>
        <rFont val="Arial"/>
        <family val="2"/>
      </rPr>
      <t>CONTRACTS</t>
    </r>
    <r>
      <rPr>
        <sz val="13"/>
        <color rgb="FF87189D"/>
        <rFont val="Arial"/>
        <family val="2"/>
      </rPr>
      <t xml:space="preserve"> </t>
    </r>
  </si>
  <si>
    <r>
      <t>MANUFACTURERS</t>
    </r>
    <r>
      <rPr>
        <sz val="11"/>
        <color rgb="FF003865"/>
        <rFont val="Arial"/>
        <family val="2"/>
      </rPr>
      <t xml:space="preserve"> </t>
    </r>
  </si>
  <si>
    <r>
      <rPr>
        <b/>
        <sz val="11"/>
        <color rgb="FF003865"/>
        <rFont val="Arial"/>
        <family val="2"/>
      </rPr>
      <t>DISTRIBUTORS</t>
    </r>
    <r>
      <rPr>
        <sz val="11"/>
        <color indexed="8"/>
        <rFont val="Arial"/>
        <family val="2"/>
      </rPr>
      <t xml:space="preserve"> </t>
    </r>
  </si>
  <si>
    <t xml:space="preserve">McKesson Medical Surgical </t>
  </si>
  <si>
    <r>
      <rPr>
        <b/>
        <sz val="13"/>
        <color rgb="FF87189D"/>
        <rFont val="Arial"/>
        <family val="2"/>
      </rPr>
      <t>CONTACT</t>
    </r>
    <r>
      <rPr>
        <sz val="13"/>
        <color indexed="8"/>
        <rFont val="Arial"/>
        <family val="2"/>
      </rPr>
      <t xml:space="preserve"> </t>
    </r>
  </si>
  <si>
    <t>Some MMCAP Infuse members may have additional fees added to contract pricing related to your state's procurement regulations. Contact your state procurement office for more information.</t>
  </si>
  <si>
    <t xml:space="preserve">Your MMCAP Infuse senior healthcare consultant will be glad to answer questions. </t>
  </si>
  <si>
    <t>Multi-dose vial</t>
  </si>
  <si>
    <t>Prefilled syringes</t>
  </si>
  <si>
    <t>Prefilled nasal sprayer</t>
  </si>
  <si>
    <t>None</t>
  </si>
  <si>
    <t>No modifications</t>
  </si>
  <si>
    <t>Can decrease or cancel until time of shipment</t>
  </si>
  <si>
    <t>MMCAP INFUSE 
CONTRACT NUMBER</t>
  </si>
  <si>
    <t>ORDER FROM
(Ordering information at 
bottom of page)</t>
  </si>
  <si>
    <r>
      <t>FOOTNOTES</t>
    </r>
    <r>
      <rPr>
        <sz val="10"/>
        <rFont val="Arial"/>
        <family val="2"/>
      </rPr>
      <t xml:space="preserve"> </t>
    </r>
  </si>
  <si>
    <r>
      <t>PHONE</t>
    </r>
    <r>
      <rPr>
        <sz val="11"/>
        <rFont val="Arial"/>
        <family val="2"/>
      </rPr>
      <t xml:space="preserve"> </t>
    </r>
  </si>
  <si>
    <r>
      <t>WEBSITE</t>
    </r>
    <r>
      <rPr>
        <sz val="11"/>
        <rFont val="Arial"/>
        <family val="2"/>
      </rPr>
      <t xml:space="preserve"> </t>
    </r>
  </si>
  <si>
    <r>
      <t>EMAIL ADDRESS</t>
    </r>
    <r>
      <rPr>
        <sz val="11"/>
        <rFont val="Arial"/>
        <family val="2"/>
      </rPr>
      <t xml:space="preserve"> </t>
    </r>
  </si>
  <si>
    <t>Additional fees added to contract pricing from state procurement regulations are NOT allowed. Contact your state procurement office for more information.</t>
  </si>
  <si>
    <t xml:space="preserve">MMCAP Infuse members will be able to select their delivery date from a calendar at the time of order placement. Vendor may impose a staggered shipping schedule to create a more equitable fair delivery schedule for all customers. </t>
  </si>
  <si>
    <r>
      <t xml:space="preserve">3% Firm Dose </t>
    </r>
    <r>
      <rPr>
        <sz val="10"/>
        <color theme="9"/>
        <rFont val="Arial"/>
        <family val="2"/>
      </rPr>
      <t>(Seqirus 1)</t>
    </r>
    <r>
      <rPr>
        <sz val="10"/>
        <color theme="8"/>
        <rFont val="Arial"/>
        <family val="2"/>
      </rPr>
      <t xml:space="preserve">; 
2% 60-day prompt pay </t>
    </r>
  </si>
  <si>
    <r>
      <t xml:space="preserve">1% rebate </t>
    </r>
    <r>
      <rPr>
        <sz val="10"/>
        <color theme="9"/>
        <rFont val="Arial"/>
        <family val="2"/>
      </rPr>
      <t>(ASD 1)</t>
    </r>
    <r>
      <rPr>
        <sz val="10"/>
        <color theme="8"/>
        <rFont val="Arial"/>
        <family val="2"/>
      </rPr>
      <t xml:space="preserve"> </t>
    </r>
  </si>
  <si>
    <r>
      <t xml:space="preserve">1% rebate </t>
    </r>
    <r>
      <rPr>
        <sz val="10"/>
        <color rgb="FF008542"/>
        <rFont val="Arial"/>
        <family val="2"/>
      </rPr>
      <t>(ASD 1)</t>
    </r>
    <r>
      <rPr>
        <sz val="10"/>
        <color theme="8"/>
        <rFont val="Arial"/>
        <family val="2"/>
      </rPr>
      <t xml:space="preserve"> </t>
    </r>
  </si>
  <si>
    <r>
      <t xml:space="preserve">1% rebate </t>
    </r>
    <r>
      <rPr>
        <sz val="10"/>
        <color theme="9"/>
        <rFont val="Arial"/>
        <family val="2"/>
      </rPr>
      <t xml:space="preserve">(ASD 1) </t>
    </r>
  </si>
  <si>
    <t>FOB shipment</t>
  </si>
  <si>
    <r>
      <t xml:space="preserve">3% Firm Dose </t>
    </r>
    <r>
      <rPr>
        <sz val="10"/>
        <color theme="9"/>
        <rFont val="Arial"/>
        <family val="2"/>
      </rPr>
      <t>(Seqirus 1</t>
    </r>
    <r>
      <rPr>
        <sz val="10"/>
        <color rgb="FF008542"/>
        <rFont val="Arial"/>
        <family val="2"/>
      </rPr>
      <t>)</t>
    </r>
    <r>
      <rPr>
        <sz val="10"/>
        <color theme="8"/>
        <rFont val="Arial"/>
        <family val="2"/>
      </rPr>
      <t xml:space="preserve">; 
2% 60-day prompt pay </t>
    </r>
  </si>
  <si>
    <r>
      <t xml:space="preserve">3% Firm Dose </t>
    </r>
    <r>
      <rPr>
        <sz val="10"/>
        <color theme="9"/>
        <rFont val="Arial"/>
        <family val="2"/>
      </rPr>
      <t>(Seqirus 1</t>
    </r>
    <r>
      <rPr>
        <sz val="10"/>
        <color rgb="FF008542"/>
        <rFont val="Arial"/>
        <family val="2"/>
      </rPr>
      <t>)</t>
    </r>
    <r>
      <rPr>
        <sz val="10"/>
        <color theme="8"/>
        <rFont val="Arial"/>
        <family val="2"/>
      </rPr>
      <t xml:space="preserve">;  
2% 60-day prompt pay </t>
    </r>
  </si>
  <si>
    <t xml:space="preserve">ASD Specialty Healthcare </t>
  </si>
  <si>
    <t xml:space="preserve">FFF Enterprises </t>
  </si>
  <si>
    <t xml:space="preserve">MMCAP Infuse has influenza vaccine contracts with the following distributors and manufacturers. </t>
  </si>
  <si>
    <t xml:space="preserve">Due to variability in numerical rounding, per-dose prices are provided for illustrative purposes only. </t>
  </si>
  <si>
    <t>Locate the influenza product(s) you wish to prebook on the "Products Available" tab (at the bottom of this spreadsheet) and follow the prebooking instructions for your chosen supplier.</t>
  </si>
  <si>
    <r>
      <t xml:space="preserve">Additional product-specific or vendor-specific ordering details are noted in the footnotes of the "Products Available" tab (product chart). Within the chart, references to footnotes are codes that appear in green text (e.g., </t>
    </r>
    <r>
      <rPr>
        <sz val="11"/>
        <color rgb="FF008542"/>
        <rFont val="Arial"/>
        <family val="2"/>
      </rPr>
      <t>General,</t>
    </r>
    <r>
      <rPr>
        <sz val="11"/>
        <color indexed="8"/>
        <rFont val="Arial"/>
        <family val="2"/>
      </rPr>
      <t xml:space="preserve"> </t>
    </r>
    <r>
      <rPr>
        <sz val="11"/>
        <color rgb="FF008542"/>
        <rFont val="Arial"/>
        <family val="2"/>
      </rPr>
      <t>ASD</t>
    </r>
    <r>
      <rPr>
        <sz val="11"/>
        <color indexed="8"/>
        <rFont val="Arial"/>
        <family val="2"/>
      </rPr>
      <t xml:space="preserve"> </t>
    </r>
    <r>
      <rPr>
        <sz val="11"/>
        <color rgb="FF008542"/>
        <rFont val="Arial"/>
        <family val="2"/>
      </rPr>
      <t>1</t>
    </r>
    <r>
      <rPr>
        <sz val="11"/>
        <color indexed="8"/>
        <rFont val="Arial"/>
        <family val="2"/>
      </rPr>
      <t xml:space="preserve">, </t>
    </r>
    <r>
      <rPr>
        <sz val="11"/>
        <color rgb="FF008542"/>
        <rFont val="Arial"/>
        <family val="2"/>
      </rPr>
      <t>FFF</t>
    </r>
    <r>
      <rPr>
        <sz val="11"/>
        <color indexed="8"/>
        <rFont val="Arial"/>
        <family val="2"/>
      </rPr>
      <t xml:space="preserve"> </t>
    </r>
    <r>
      <rPr>
        <sz val="11"/>
        <color rgb="FF008542"/>
        <rFont val="Arial"/>
        <family val="2"/>
      </rPr>
      <t>4</t>
    </r>
    <r>
      <rPr>
        <sz val="11"/>
        <color indexed="8"/>
        <rFont val="Arial"/>
        <family val="2"/>
      </rPr>
      <t xml:space="preserve">, </t>
    </r>
    <r>
      <rPr>
        <sz val="11"/>
        <color rgb="FF008542"/>
        <rFont val="Arial"/>
        <family val="2"/>
      </rPr>
      <t>GSK 1</t>
    </r>
    <r>
      <rPr>
        <sz val="11"/>
        <color indexed="8"/>
        <rFont val="Arial"/>
        <family val="2"/>
      </rPr>
      <t xml:space="preserve">, </t>
    </r>
    <r>
      <rPr>
        <sz val="11"/>
        <color rgb="FF008542"/>
        <rFont val="Arial"/>
        <family val="2"/>
      </rPr>
      <t>McKesson</t>
    </r>
    <r>
      <rPr>
        <sz val="11"/>
        <color indexed="8"/>
        <rFont val="Arial"/>
        <family val="2"/>
      </rPr>
      <t xml:space="preserve"> </t>
    </r>
    <r>
      <rPr>
        <sz val="11"/>
        <color rgb="FF008542"/>
        <rFont val="Arial"/>
        <family val="2"/>
      </rPr>
      <t>3</t>
    </r>
    <r>
      <rPr>
        <sz val="11"/>
        <color indexed="8"/>
        <rFont val="Arial"/>
        <family val="2"/>
      </rPr>
      <t xml:space="preserve">, </t>
    </r>
    <r>
      <rPr>
        <sz val="11"/>
        <color rgb="FF008542"/>
        <rFont val="Arial"/>
        <family val="2"/>
      </rPr>
      <t>Sanofi 2</t>
    </r>
    <r>
      <rPr>
        <sz val="11"/>
        <color rgb="FF080808"/>
        <rFont val="Arial"/>
        <family val="2"/>
      </rPr>
      <t xml:space="preserve">, </t>
    </r>
    <r>
      <rPr>
        <sz val="11"/>
        <color rgb="FF008542"/>
        <rFont val="Arial"/>
        <family val="2"/>
      </rPr>
      <t>Seqirus</t>
    </r>
    <r>
      <rPr>
        <sz val="11"/>
        <color rgb="FF080808"/>
        <rFont val="Arial"/>
        <family val="2"/>
      </rPr>
      <t xml:space="preserve"> </t>
    </r>
    <r>
      <rPr>
        <sz val="11"/>
        <color rgb="FF008542"/>
        <rFont val="Arial"/>
        <family val="2"/>
      </rPr>
      <t>1</t>
    </r>
    <r>
      <rPr>
        <sz val="11"/>
        <color indexed="8"/>
        <rFont val="Arial"/>
        <family val="2"/>
      </rPr>
      <t xml:space="preserve">). </t>
    </r>
  </si>
  <si>
    <t>AstraZeneca - ordering only available through the distributors</t>
  </si>
  <si>
    <t>ASD 5</t>
  </si>
  <si>
    <t xml:space="preserve">mms.mckesson.com/portal/index.mck </t>
  </si>
  <si>
    <r>
      <t>www.flu.seqirus.com</t>
    </r>
    <r>
      <rPr>
        <sz val="10.5"/>
        <color theme="8"/>
        <rFont val="Arial"/>
        <family val="2"/>
      </rPr>
      <t xml:space="preserve"> or</t>
    </r>
    <r>
      <rPr>
        <u/>
        <sz val="10.5"/>
        <color theme="8"/>
        <rFont val="Arial"/>
        <family val="2"/>
      </rPr>
      <t xml:space="preserve"> www.flu360.com</t>
    </r>
  </si>
  <si>
    <r>
      <t xml:space="preserve">1% rebate </t>
    </r>
    <r>
      <rPr>
        <sz val="10"/>
        <color theme="9"/>
        <rFont val="Arial"/>
        <family val="2"/>
      </rPr>
      <t>(ASD 1)</t>
    </r>
  </si>
  <si>
    <r>
      <t>1% rebate</t>
    </r>
    <r>
      <rPr>
        <sz val="10"/>
        <color theme="9"/>
        <rFont val="Arial"/>
        <family val="2"/>
      </rPr>
      <t xml:space="preserve"> (ASD 1) </t>
    </r>
  </si>
  <si>
    <r>
      <t xml:space="preserve">3% Firm Dose </t>
    </r>
    <r>
      <rPr>
        <sz val="10"/>
        <color theme="9"/>
        <rFont val="Arial"/>
        <family val="2"/>
      </rPr>
      <t>(Seqirus 1)</t>
    </r>
    <r>
      <rPr>
        <sz val="10"/>
        <color theme="8"/>
        <rFont val="Arial"/>
        <family val="2"/>
      </rPr>
      <t>; 
2% 60-day prompt pay</t>
    </r>
  </si>
  <si>
    <t xml:space="preserve">Up to 15% of purchased packages in each presentation are eligible for return.  There will be a specific date this product must be returned by to obtain credit; check with FFF Enterprises. </t>
  </si>
  <si>
    <t xml:space="preserve">customerservice@fffenterprises.com </t>
  </si>
  <si>
    <t>Manufacturer</t>
  </si>
  <si>
    <t>Brand / Trade Name</t>
  </si>
  <si>
    <t>Packaging</t>
  </si>
  <si>
    <t>10 dose vial</t>
  </si>
  <si>
    <t>10 pack - 1 dose syringes</t>
  </si>
  <si>
    <t>10 pack – 1 dose vials</t>
  </si>
  <si>
    <t>Not available</t>
  </si>
  <si>
    <t>10 pack-1 dose syringes</t>
  </si>
  <si>
    <t>10 pack – 1 dose syringes</t>
  </si>
  <si>
    <t>10 pack – 1 dose sprayers</t>
  </si>
  <si>
    <t>10 pack - 1 dose syringe</t>
  </si>
  <si>
    <t>10 pack - 1 dose vials</t>
  </si>
  <si>
    <t>Fluzone® Quadrivalent 
(Age 6 months and older)</t>
  </si>
  <si>
    <t>Fluarix™ Quadrivalent 
(Age 6 months and older)</t>
  </si>
  <si>
    <t>FluLaval™ Quadrivalent 
(Age 6 months and older)</t>
  </si>
  <si>
    <t>Flublok® No Preservative 
(Age 18 years and older)</t>
  </si>
  <si>
    <t>Afluria® Quadrivalent No Preservative 
(Age 3 years and older)</t>
  </si>
  <si>
    <t>Afluria® Quadrivalent 
(Age 6 months and older)</t>
  </si>
  <si>
    <t>Fluzone® High Dose 
(Age 65 years and older)</t>
  </si>
  <si>
    <t>FluMist® Quadrivalent Live, Intranasal 
(Ages 2 to 49 years)</t>
  </si>
  <si>
    <t>Fluad® Quadrivalent 
(Age 65 years and older)</t>
  </si>
  <si>
    <t>Flucelvax® Quadrivalent 
(Age 6 months and older)</t>
  </si>
  <si>
    <t>Fluzone® Quadrivalent No Preservative 
(Age 6 months and older)</t>
  </si>
  <si>
    <t>MMCAP Infuse Cost per Dose*</t>
  </si>
  <si>
    <t>Private Sector Cost per Dose*</t>
  </si>
  <si>
    <t>33332-0322-03</t>
  </si>
  <si>
    <t>mck.mmcap@mckesson.com</t>
  </si>
  <si>
    <t>ASD</t>
  </si>
  <si>
    <t>FFF</t>
  </si>
  <si>
    <t>McKesson</t>
  </si>
  <si>
    <t>Sanofi</t>
  </si>
  <si>
    <t>Prebooks Start</t>
  </si>
  <si>
    <t>Prebooks End</t>
  </si>
  <si>
    <t>Shipments Start</t>
  </si>
  <si>
    <t>Returns Open</t>
  </si>
  <si>
    <t>Returns Close</t>
  </si>
  <si>
    <t>9/2/2022 - 35%</t>
  </si>
  <si>
    <t>9/30/22 - 75%</t>
  </si>
  <si>
    <t>Shipment Guarantee</t>
  </si>
  <si>
    <t>10/15/2022 - 100% - else 10% discount</t>
  </si>
  <si>
    <t>CONTRACT EXPIRATION DATE</t>
  </si>
  <si>
    <t>VFC Cost per Dose*</t>
  </si>
  <si>
    <t>CDC Adult Cost per Dose*</t>
  </si>
  <si>
    <t>MMS2200579</t>
  </si>
  <si>
    <t>AZ 1, ASD 3</t>
  </si>
  <si>
    <t>AZ 1, FFF 4</t>
  </si>
  <si>
    <t>AZ 1, McKesson 3</t>
  </si>
  <si>
    <t>AZ 1</t>
  </si>
  <si>
    <t xml:space="preserve">Complete copies of the contracts may be found at infuse-mn.gov. Click on the Members tab and use your username and password to log into the MMCAP Infuse Member Portal which will have all the contract documents. </t>
  </si>
  <si>
    <t>MMS2200727</t>
  </si>
  <si>
    <t>MMS2200724</t>
  </si>
  <si>
    <t>888.825.5249</t>
  </si>
  <si>
    <t>vaccine.service-center@gsk.com</t>
  </si>
  <si>
    <t>2-49 yrs</t>
  </si>
  <si>
    <r>
      <rPr>
        <sz val="10"/>
        <color theme="3"/>
        <rFont val="Calibri"/>
        <family val="2"/>
      </rPr>
      <t xml:space="preserve">≥ </t>
    </r>
    <r>
      <rPr>
        <sz val="10"/>
        <color theme="3"/>
        <rFont val="Arial"/>
        <family val="2"/>
      </rPr>
      <t>6 mos</t>
    </r>
  </si>
  <si>
    <r>
      <rPr>
        <sz val="10"/>
        <color theme="3"/>
        <rFont val="Calibri"/>
        <family val="2"/>
      </rPr>
      <t xml:space="preserve">≥ </t>
    </r>
    <r>
      <rPr>
        <sz val="10"/>
        <color theme="3"/>
        <rFont val="Arial"/>
        <family val="2"/>
      </rPr>
      <t>65 yrs</t>
    </r>
  </si>
  <si>
    <r>
      <rPr>
        <sz val="10"/>
        <color theme="3"/>
        <rFont val="Calibri"/>
        <family val="2"/>
      </rPr>
      <t xml:space="preserve">≥ </t>
    </r>
    <r>
      <rPr>
        <sz val="10"/>
        <color theme="3"/>
        <rFont val="Arial"/>
        <family val="2"/>
      </rPr>
      <t>18 yrs</t>
    </r>
  </si>
  <si>
    <t>VACCINE TYPE</t>
  </si>
  <si>
    <t>standard dose egg-based</t>
  </si>
  <si>
    <t>recombinant HA vaccine</t>
  </si>
  <si>
    <t>high dose dose egg-based</t>
  </si>
  <si>
    <t>standard dose egg-based with MF59 adjuvant</t>
  </si>
  <si>
    <t>standard dose cell culture-based</t>
  </si>
  <si>
    <t xml:space="preserve">PRICE PER DOSE    </t>
  </si>
  <si>
    <t>live attenuated egg-based nasal</t>
  </si>
  <si>
    <t>Sanofi 3</t>
  </si>
  <si>
    <r>
      <rPr>
        <sz val="10"/>
        <color theme="3"/>
        <rFont val="Calibri"/>
        <family val="2"/>
      </rPr>
      <t xml:space="preserve">≥ </t>
    </r>
    <r>
      <rPr>
        <sz val="10"/>
        <color theme="3"/>
        <rFont val="Arial"/>
        <family val="2"/>
      </rPr>
      <t xml:space="preserve">3 yrs </t>
    </r>
  </si>
  <si>
    <t>McKesson 4</t>
  </si>
  <si>
    <t>Doses are not eligible for return credit. Contact vendor's Customer Care Team at 866.281.4358 for complete return instructions.</t>
  </si>
  <si>
    <t>Modifications until May 1, 2023</t>
  </si>
  <si>
    <t>2024–25 MMCAP Infuse
Influenza Vaccine Prebooking Information</t>
  </si>
  <si>
    <r>
      <rPr>
        <b/>
        <sz val="13"/>
        <color rgb="FF87189D"/>
        <rFont val="Arial"/>
        <family val="2"/>
      </rPr>
      <t>UPDATES</t>
    </r>
    <r>
      <rPr>
        <sz val="13"/>
        <color rgb="FF87189D"/>
        <rFont val="Arial"/>
        <family val="2"/>
      </rPr>
      <t xml:space="preserve"> </t>
    </r>
    <r>
      <rPr>
        <b/>
        <sz val="13"/>
        <color rgb="FF87189D"/>
        <rFont val="Arial"/>
        <family val="2"/>
      </rPr>
      <t>AND</t>
    </r>
    <r>
      <rPr>
        <sz val="13"/>
        <color rgb="FF87189D"/>
        <rFont val="Arial"/>
        <family val="2"/>
      </rPr>
      <t xml:space="preserve"> </t>
    </r>
    <r>
      <rPr>
        <b/>
        <sz val="13"/>
        <color rgb="FF87189D"/>
        <rFont val="Arial"/>
        <family val="2"/>
      </rPr>
      <t>NOTES</t>
    </r>
    <r>
      <rPr>
        <sz val="13"/>
        <color rgb="FF87189D"/>
        <rFont val="Arial"/>
        <family val="2"/>
      </rPr>
      <t xml:space="preserve"> </t>
    </r>
    <r>
      <rPr>
        <b/>
        <sz val="13"/>
        <color rgb="FF87189D"/>
        <rFont val="Arial"/>
        <family val="2"/>
      </rPr>
      <t>FOR</t>
    </r>
    <r>
      <rPr>
        <sz val="13"/>
        <color rgb="FF87189D"/>
        <rFont val="Arial"/>
        <family val="2"/>
      </rPr>
      <t xml:space="preserve"> </t>
    </r>
    <r>
      <rPr>
        <b/>
        <sz val="13"/>
        <color rgb="FF87189D"/>
        <rFont val="Arial"/>
        <family val="2"/>
      </rPr>
      <t>THE</t>
    </r>
    <r>
      <rPr>
        <sz val="13"/>
        <color rgb="FF87189D"/>
        <rFont val="Arial"/>
        <family val="2"/>
      </rPr>
      <t xml:space="preserve"> </t>
    </r>
    <r>
      <rPr>
        <b/>
        <sz val="13"/>
        <color rgb="FF87189D"/>
        <rFont val="Arial"/>
        <family val="2"/>
      </rPr>
      <t>2024</t>
    </r>
    <r>
      <rPr>
        <b/>
        <sz val="13"/>
        <color rgb="FF87189D"/>
        <rFont val="Calibri"/>
        <family val="2"/>
      </rPr>
      <t>–</t>
    </r>
    <r>
      <rPr>
        <b/>
        <sz val="13"/>
        <color rgb="FF87189D"/>
        <rFont val="Arial"/>
        <family val="2"/>
      </rPr>
      <t>25</t>
    </r>
    <r>
      <rPr>
        <sz val="13"/>
        <color rgb="FF87189D"/>
        <rFont val="Arial"/>
        <family val="2"/>
      </rPr>
      <t xml:space="preserve"> </t>
    </r>
    <r>
      <rPr>
        <b/>
        <sz val="13"/>
        <color rgb="FF87189D"/>
        <rFont val="Arial"/>
        <family val="2"/>
      </rPr>
      <t>SEASON</t>
    </r>
    <r>
      <rPr>
        <sz val="13"/>
        <color rgb="FF87189D"/>
        <rFont val="Arial"/>
        <family val="2"/>
      </rPr>
      <t xml:space="preserve"> </t>
    </r>
  </si>
  <si>
    <r>
      <t xml:space="preserve">Up to 15% of purchased doses </t>
    </r>
    <r>
      <rPr>
        <b/>
        <sz val="10"/>
        <rFont val="Arial"/>
        <family val="2"/>
      </rPr>
      <t>(at each shipping location)</t>
    </r>
    <r>
      <rPr>
        <sz val="10"/>
        <rFont val="Arial"/>
        <family val="2"/>
      </rPr>
      <t xml:space="preserve"> are eligible for return. Contact GSK at www.gskdirect.com or 866.475.8222 to obtain a Return Goods Authorization (RGA). All doses must be recieved by the returns department by the date listed according to GSK policy.</t>
    </r>
  </si>
  <si>
    <t>Prebooked product will begin shipping in August. Prebooked doses that do not arrive by October 13, 2024 are subject to a 10% discount provided they were booked on or prior to March 31, 2024.</t>
  </si>
  <si>
    <r>
      <t xml:space="preserve">2% Early Reservation </t>
    </r>
    <r>
      <rPr>
        <sz val="10"/>
        <color theme="9"/>
        <rFont val="Arial"/>
        <family val="2"/>
      </rPr>
      <t xml:space="preserve">(GSK 1) </t>
    </r>
  </si>
  <si>
    <t>Early reservation discount of 2% on orders made directly through www.gskdirect.com of 2024–25 doses pre-ordered prior to March 31, 2024.</t>
  </si>
  <si>
    <t>66019-0311-10</t>
  </si>
  <si>
    <t>Full boxes of FluMist (up to 10% of total doses) that were prebooked before April 30, 2024, were received by December 31, 2024, and expire on or before January 31, 2025 may be returned to Distributor for replacement doses.</t>
  </si>
  <si>
    <t>Replacement doses must be requested within 15 days before the product expiration date and before February 4, 2024. Shipping charges may apply.</t>
  </si>
  <si>
    <t>Contract pricing of WAC-16% is valid through 4/30/24 for a prebook. As of 5/1/24, the contract price will increase to WAC-5% for orders outside the prebook window.</t>
  </si>
  <si>
    <t>Contract Price good thru April 30, 2024; No modifications after prebooking</t>
  </si>
  <si>
    <t>Contract Price good thru April 30, 2024</t>
  </si>
  <si>
    <t>Contract Price good thru April 30, 2024; Modifications until May 1, 2024</t>
  </si>
  <si>
    <t xml:space="preserve">Firm Dose Discount is a 3% discount  solely for orders of product (“Firm Doses”), which are directly purchased through Seqirus on or before April 19, 2024.  Firm Doses are not subject to any right of cancellation. </t>
  </si>
  <si>
    <t xml:space="preserve">Member must confirm influenza vaccine reservation by April 19, 2024, to be eligible for shipping commitment timelines. 35% shipment by August 30, 2024, 75% by September 27, 2024, and 100% by October 11, 2024. </t>
  </si>
  <si>
    <t>Up to 15% of purchased doses are eligible for return.  Inquire with Vendor Customer service 855.358.8966 for returns instructions. https://flu360.com/flu-vaccine-resources</t>
  </si>
  <si>
    <t>2% 90 days
net 91</t>
  </si>
  <si>
    <t>No modifications after 4/19/24</t>
  </si>
  <si>
    <t>49281-0641-15</t>
  </si>
  <si>
    <t>49281-0424-50</t>
  </si>
  <si>
    <t>49281-0724-10</t>
  </si>
  <si>
    <t>49281-0124-65</t>
  </si>
  <si>
    <t>75% by September 30, 2024, and 100% by October 31, 2024, provided the prebook was confirmed prior to April 19, 2024. If commitment is not met, customer may reduce or cancel order by the amount missed.</t>
  </si>
  <si>
    <t>50% by September 30, 2024, and 100% by October 31, 2024, provided the prebook was confirmed prior to April 19, 2024. If commitment is not met, customer may reduce or cancel order by the amount missed.</t>
  </si>
  <si>
    <t xml:space="preserve">Upon expiration, facilities may return up to 15% of doses shipped for full credit. Returns will be accepted after May 1, 2025, and must be received by July  31, 2025. Contact customer service for complete return instructions. </t>
  </si>
  <si>
    <t xml:space="preserve">www.vaccineshop.com </t>
  </si>
  <si>
    <t>Version 1 published - hidden lines are price points not yet updated or approved.</t>
  </si>
  <si>
    <r>
      <t>Vendor will pay a rebate to member account before August 31, 2025, equal to one percent (1%) of the applicable member’s net purchases of MMCAP Infuse Direct Contract Influenza Vaccines during the 2024</t>
    </r>
    <r>
      <rPr>
        <sz val="10"/>
        <rFont val="Calibri"/>
        <family val="2"/>
      </rPr>
      <t>–</t>
    </r>
    <r>
      <rPr>
        <sz val="10"/>
        <rFont val="Arial"/>
        <family val="2"/>
      </rPr>
      <t xml:space="preserve">2025 influenza season(“Rebate”). </t>
    </r>
  </si>
  <si>
    <t xml:space="preserve">Prebook orders will be taken through May 31, 2024. Vaccine will ship in August though October 2024. </t>
  </si>
  <si>
    <t xml:space="preserve">Members may return up to 25%  of full-pack quantities of product to vendor, which must be received prior to March 31, 2025. Contact vendor's Customer Care Team at 866.281.4358 for complete return instructions. </t>
  </si>
  <si>
    <t xml:space="preserve">MMCAP Infuse participating facilities may return up to 10% of full-pack quantities of product to vendor, which must be received prior to March 31, 2025. Contact vendor's Customer Care Team at 866.281.4358 for complete return instructions. </t>
  </si>
  <si>
    <t xml:space="preserve">Prebook orders will be taken through April 19, 2024. In-season orders allowed anytime, but will not have return rights. Vaccine will ship in August though the end of the season. </t>
  </si>
  <si>
    <r>
      <t xml:space="preserve">Only customers who prebook by </t>
    </r>
    <r>
      <rPr>
        <b/>
        <sz val="10"/>
        <rFont val="Arial"/>
        <family val="2"/>
      </rPr>
      <t>April 19, 2024</t>
    </r>
    <r>
      <rPr>
        <sz val="10"/>
        <rFont val="Arial"/>
        <family val="2"/>
      </rPr>
      <t xml:space="preserve">, and receive their full prebook on or before November 7, 2024, will have the right to return up to 10% of that unopened </t>
    </r>
    <r>
      <rPr>
        <b/>
        <sz val="10"/>
        <rFont val="Arial"/>
        <family val="2"/>
      </rPr>
      <t>supplier presentation</t>
    </r>
    <r>
      <rPr>
        <sz val="10"/>
        <rFont val="Arial"/>
        <family val="2"/>
      </rPr>
      <t xml:space="preserve"> for the 2024</t>
    </r>
    <r>
      <rPr>
        <sz val="10"/>
        <rFont val="Calibri"/>
        <family val="2"/>
      </rPr>
      <t>–</t>
    </r>
    <r>
      <rPr>
        <sz val="10"/>
        <rFont val="Arial"/>
        <family val="2"/>
      </rPr>
      <t xml:space="preserve">25 influenza season according to: 
• Customer will receive a credit for eligible doses returned to McKesson between March 1, 2025, and April 30, 2025. Credit will be issued for use in the subsequent influenza season on or before December 31, 2025. 
• Unopened vials or boxes must be returned to McKesson Medical-Surgical between March 1, 2025, and April 30, 2025, and in accordance with McKesson Medical-Surgical vaccine guidelines. 
• Only unopened units (vials or boxes of prefilled syringes) are eligible to be returned. Eligible quantities will be rounded down to the nearest whole number. Contact vendor’s Customer Care Team at 800.328.8111 for complete return instructions. </t>
    </r>
  </si>
  <si>
    <r>
      <t xml:space="preserve">Only customers who prebook and receive their full prebook on or before November 7, 2024, will have the right to return up to </t>
    </r>
    <r>
      <rPr>
        <b/>
        <sz val="10"/>
        <rFont val="Arial"/>
        <family val="2"/>
      </rPr>
      <t xml:space="preserve">15% of unopened FluMist </t>
    </r>
    <r>
      <rPr>
        <sz val="10"/>
        <rFont val="Arial"/>
        <family val="2"/>
      </rPr>
      <t>for the 2024</t>
    </r>
    <r>
      <rPr>
        <sz val="10"/>
        <rFont val="Calibri"/>
        <family val="2"/>
      </rPr>
      <t>–</t>
    </r>
    <r>
      <rPr>
        <sz val="10"/>
        <rFont val="Arial"/>
        <family val="2"/>
      </rPr>
      <t xml:space="preserve">25 influenza season according to:  
• Customer will receive a credit for eligible doses returned to McKesson between March 1, 2025, and April 30, 2025. Credit will be issued for use in the subsequent influenza season on or before December 31, 2025. 
• Unopened vials or boxes must be returned to McKesson Medical-Surgical between March 1, 2025, and April 30, 2025, and in accordance with McKesson Medical-Surgical vaccine guidelines. 
• Only unopened units (vials or boxes of prefilled syringes) are eligible to be returned. Eligible quantities will be rounded down to the nearest whole number. Contact vendor’s Customer Care Team at 800.328.8111 for complete return instructions. </t>
    </r>
  </si>
  <si>
    <r>
      <t xml:space="preserve">Only customers who prebook by </t>
    </r>
    <r>
      <rPr>
        <b/>
        <sz val="10"/>
        <rFont val="Arial"/>
        <family val="2"/>
      </rPr>
      <t>March 31, 2024</t>
    </r>
    <r>
      <rPr>
        <sz val="10"/>
        <rFont val="Arial"/>
        <family val="2"/>
      </rPr>
      <t xml:space="preserve">, and receive their full prebook on or before November 7, 2024, will have the right to return up to 15% of that unopened </t>
    </r>
    <r>
      <rPr>
        <b/>
        <sz val="10"/>
        <rFont val="Arial"/>
        <family val="2"/>
      </rPr>
      <t>supplier presentation</t>
    </r>
    <r>
      <rPr>
        <sz val="10"/>
        <rFont val="Arial"/>
        <family val="2"/>
      </rPr>
      <t xml:space="preserve"> for the 2024</t>
    </r>
    <r>
      <rPr>
        <sz val="10"/>
        <rFont val="Calibri"/>
        <family val="2"/>
      </rPr>
      <t>–</t>
    </r>
    <r>
      <rPr>
        <sz val="10"/>
        <rFont val="Arial"/>
        <family val="2"/>
      </rPr>
      <t xml:space="preserve">25 influenza season according to: 
• Customer will receive a credit for eligible doses returned to McKesson between March 1, 2025, and April 30, 2025. Credit will be issued for use in the subsequent influenza season on or before December 31, 2025. 
• Unopened vials or boxes must be returned to McKesson Medical-Surgical between March 1, 2025, and April 30, 2025, and in accordance with McKesson Medical-Surgical vaccine guidelines. 
• Only unopened units (vials or boxes of prefilled syringes) are eligible to be returned. Eligible quantities will be rounded down to the nearest whole number. Contact vendor’s Customer Care Team at 800.328.8111 for complete return instructions. </t>
    </r>
  </si>
  <si>
    <r>
      <t>19515-</t>
    </r>
    <r>
      <rPr>
        <b/>
        <sz val="10"/>
        <color theme="3"/>
        <rFont val="Arial"/>
        <family val="2"/>
      </rPr>
      <t>0810</t>
    </r>
    <r>
      <rPr>
        <sz val="10"/>
        <color theme="3"/>
        <rFont val="Arial"/>
        <family val="2"/>
      </rPr>
      <t>-52</t>
    </r>
  </si>
  <si>
    <r>
      <t>58160-</t>
    </r>
    <r>
      <rPr>
        <b/>
        <sz val="10"/>
        <color theme="3"/>
        <rFont val="Arial"/>
        <family val="2"/>
      </rPr>
      <t>0884</t>
    </r>
    <r>
      <rPr>
        <sz val="10"/>
        <color theme="3"/>
        <rFont val="Arial"/>
        <family val="2"/>
      </rPr>
      <t>-52</t>
    </r>
  </si>
  <si>
    <t>Version 2 published - ASD and McKesson price points added; GSK NDCs updated to trivalent formulation.</t>
  </si>
  <si>
    <r>
      <rPr>
        <b/>
        <sz val="10"/>
        <color theme="8"/>
        <rFont val="Arial"/>
        <family val="2"/>
      </rPr>
      <t>2</t>
    </r>
    <r>
      <rPr>
        <sz val="10"/>
        <color theme="8"/>
        <rFont val="Arial"/>
        <family val="2"/>
      </rPr>
      <t>% 20-day prompt pay</t>
    </r>
  </si>
  <si>
    <t xml:space="preserve">Up to 25% of purchased FluMist packages are eligible for return. Check with FFF Enterprises for complete details. </t>
  </si>
  <si>
    <t xml:space="preserve">Up to 15% of purchased packages are eligible for return.  There will be a specific date this product must be returned by to obtain credit; check with FFF Enterprises. </t>
  </si>
  <si>
    <t>distribution RFP anticipated by MMCAP in coming months</t>
  </si>
  <si>
    <r>
      <t>standard dose</t>
    </r>
    <r>
      <rPr>
        <b/>
        <sz val="10"/>
        <color theme="3"/>
        <rFont val="Arial"/>
        <family val="2"/>
      </rPr>
      <t>,</t>
    </r>
    <r>
      <rPr>
        <sz val="10"/>
        <color theme="3"/>
        <rFont val="Arial"/>
        <family val="2"/>
      </rPr>
      <t xml:space="preserve"> egg-based</t>
    </r>
  </si>
  <si>
    <t>Version 3 - FFF pricing confirmed - increase in prompt payment discount</t>
  </si>
  <si>
    <t xml:space="preserve">© 2024 State of Minnesota, MMCAP Infuse </t>
  </si>
  <si>
    <r>
      <t>33332-0</t>
    </r>
    <r>
      <rPr>
        <b/>
        <sz val="10"/>
        <color theme="3"/>
        <rFont val="Arial"/>
        <family val="2"/>
      </rPr>
      <t>0</t>
    </r>
    <r>
      <rPr>
        <sz val="10"/>
        <color theme="3"/>
        <rFont val="Arial"/>
        <family val="2"/>
      </rPr>
      <t>24-03</t>
    </r>
  </si>
  <si>
    <r>
      <t>33332-0</t>
    </r>
    <r>
      <rPr>
        <b/>
        <sz val="10"/>
        <color theme="3"/>
        <rFont val="Arial"/>
        <family val="2"/>
      </rPr>
      <t>1</t>
    </r>
    <r>
      <rPr>
        <sz val="10"/>
        <color theme="3"/>
        <rFont val="Arial"/>
        <family val="2"/>
      </rPr>
      <t>24-10</t>
    </r>
  </si>
  <si>
    <r>
      <t>70461-0</t>
    </r>
    <r>
      <rPr>
        <b/>
        <sz val="10"/>
        <color theme="3"/>
        <rFont val="Arial"/>
        <family val="2"/>
      </rPr>
      <t>0</t>
    </r>
    <r>
      <rPr>
        <sz val="10"/>
        <color theme="3"/>
        <rFont val="Arial"/>
        <family val="2"/>
      </rPr>
      <t>24-03</t>
    </r>
  </si>
  <si>
    <r>
      <t>70461-0</t>
    </r>
    <r>
      <rPr>
        <b/>
        <sz val="10"/>
        <color theme="3"/>
        <rFont val="Arial"/>
        <family val="2"/>
      </rPr>
      <t>55</t>
    </r>
    <r>
      <rPr>
        <sz val="10"/>
        <color theme="3"/>
        <rFont val="Arial"/>
        <family val="2"/>
      </rPr>
      <t>4-10</t>
    </r>
  </si>
  <si>
    <r>
      <t>70461-0</t>
    </r>
    <r>
      <rPr>
        <b/>
        <sz val="10"/>
        <color theme="3"/>
        <rFont val="Arial"/>
        <family val="2"/>
      </rPr>
      <t>65</t>
    </r>
    <r>
      <rPr>
        <sz val="10"/>
        <color theme="3"/>
        <rFont val="Arial"/>
        <family val="2"/>
      </rPr>
      <t>4-03</t>
    </r>
  </si>
  <si>
    <r>
      <t xml:space="preserve">1% for web order </t>
    </r>
    <r>
      <rPr>
        <b/>
        <sz val="10"/>
        <color theme="8"/>
        <rFont val="Arial"/>
        <family val="2"/>
      </rPr>
      <t>(incl. in contract price)</t>
    </r>
    <r>
      <rPr>
        <sz val="10"/>
        <color theme="8"/>
        <rFont val="Arial"/>
        <family val="2"/>
      </rPr>
      <t xml:space="preserve">
2% for 30-day prompt pay </t>
    </r>
  </si>
  <si>
    <r>
      <t>1% for web order</t>
    </r>
    <r>
      <rPr>
        <b/>
        <sz val="10"/>
        <color theme="8"/>
        <rFont val="Arial"/>
        <family val="2"/>
      </rPr>
      <t xml:space="preserve"> (incl. in contract price)</t>
    </r>
    <r>
      <rPr>
        <sz val="10"/>
        <color theme="8"/>
        <rFont val="Arial"/>
        <family val="2"/>
      </rPr>
      <t xml:space="preserve">
2% for 30-day prompt pay </t>
    </r>
  </si>
  <si>
    <t>Version 4 - Sanofi pricing updated to match what is viewable in VaccineShop.com; Seqirus NDCs updated to trivalent formulation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</si>
</sst>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_);[Red]\(&quot;$&quot;#,##0.00\)"/>
    <numFmt numFmtId="44" formatCode="_(&quot;$&quot;* #,##0.00_);_(&quot;$&quot;* \(#,##0.00\);_(&quot;$&quot;* &quot;-&quot;??_);_(@_)"/>
    <numFmt numFmtId="164" formatCode="&quot;$&quot;#,##0.00"/>
  </numFmts>
  <fonts count="6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2"/>
      <color indexed="8"/>
      <name val="Times New Roman"/>
      <family val="1"/>
    </font>
    <font>
      <b/>
      <sz val="12"/>
      <color indexed="8"/>
      <name val="Times New Roman"/>
      <family val="1"/>
    </font>
    <font>
      <sz val="10"/>
      <name val="Arial"/>
      <family val="2"/>
    </font>
    <font>
      <sz val="10"/>
      <name val="Arial"/>
      <family val="2"/>
    </font>
    <font>
      <u/>
      <sz val="10"/>
      <color theme="10"/>
      <name val="Arial"/>
      <family val="2"/>
    </font>
    <font>
      <u/>
      <sz val="10"/>
      <color theme="10"/>
      <name val="Arial"/>
      <family val="2"/>
    </font>
    <font>
      <sz val="11"/>
      <name val="Arial"/>
      <family val="2"/>
    </font>
    <font>
      <b/>
      <sz val="11"/>
      <color indexed="8"/>
      <name val="Arial"/>
      <family val="2"/>
    </font>
    <font>
      <i/>
      <sz val="11"/>
      <color indexed="10"/>
      <name val="Arial"/>
      <family val="2"/>
    </font>
    <font>
      <sz val="11"/>
      <color indexed="8"/>
      <name val="Arial"/>
      <family val="2"/>
    </font>
    <font>
      <b/>
      <sz val="11"/>
      <name val="Arial"/>
      <family val="2"/>
    </font>
    <font>
      <b/>
      <u/>
      <sz val="11"/>
      <color indexed="8"/>
      <name val="Arial"/>
      <family val="2"/>
    </font>
    <font>
      <b/>
      <i/>
      <u/>
      <sz val="11"/>
      <color indexed="8"/>
      <name val="Arial"/>
      <family val="2"/>
    </font>
    <font>
      <sz val="11"/>
      <color rgb="FF0000FF"/>
      <name val="Arial"/>
      <family val="2"/>
    </font>
    <font>
      <sz val="10"/>
      <color rgb="FF0070C0"/>
      <name val="Arial"/>
      <family val="2"/>
    </font>
    <font>
      <b/>
      <sz val="10"/>
      <name val="Arial"/>
      <family val="2"/>
    </font>
    <font>
      <sz val="9"/>
      <color indexed="8"/>
      <name val="Arial"/>
      <family val="2"/>
    </font>
    <font>
      <sz val="9"/>
      <name val="Arial"/>
      <family val="2"/>
    </font>
    <font>
      <b/>
      <sz val="11"/>
      <color theme="0"/>
      <name val="Arial"/>
      <family val="2"/>
    </font>
    <font>
      <sz val="10"/>
      <color theme="8"/>
      <name val="Arial"/>
      <family val="2"/>
    </font>
    <font>
      <b/>
      <sz val="10"/>
      <color theme="9"/>
      <name val="Arial"/>
      <family val="2"/>
    </font>
    <font>
      <sz val="10"/>
      <color theme="9"/>
      <name val="Arial"/>
      <family val="2"/>
    </font>
    <font>
      <sz val="10"/>
      <color theme="3"/>
      <name val="Arial"/>
      <family val="2"/>
    </font>
    <font>
      <b/>
      <sz val="12"/>
      <color theme="0"/>
      <name val="Sentinel"/>
    </font>
    <font>
      <sz val="10"/>
      <color theme="0"/>
      <name val="Sentinel"/>
    </font>
    <font>
      <u/>
      <sz val="11"/>
      <color indexed="8"/>
      <name val="Arial"/>
      <family val="2"/>
    </font>
    <font>
      <b/>
      <sz val="11"/>
      <color rgb="FF000000"/>
      <name val="Arial"/>
      <family val="2"/>
    </font>
    <font>
      <sz val="11"/>
      <color rgb="FF080808"/>
      <name val="Arial"/>
      <family val="2"/>
    </font>
    <font>
      <sz val="11"/>
      <color rgb="FF000000"/>
      <name val="Arial"/>
      <family val="2"/>
    </font>
    <font>
      <b/>
      <sz val="15"/>
      <color theme="0"/>
      <name val="Georgia"/>
      <family val="1"/>
    </font>
    <font>
      <sz val="10"/>
      <color theme="10"/>
      <name val="Arial"/>
      <family val="2"/>
    </font>
    <font>
      <sz val="10"/>
      <color rgb="FF080808"/>
      <name val="Arial"/>
      <family val="2"/>
    </font>
    <font>
      <sz val="13"/>
      <color indexed="8"/>
      <name val="Arial"/>
      <family val="2"/>
    </font>
    <font>
      <sz val="10"/>
      <color rgb="FF003865"/>
      <name val="Arial"/>
      <family val="2"/>
    </font>
    <font>
      <b/>
      <sz val="13"/>
      <color rgb="FF87189D"/>
      <name val="Arial"/>
      <family val="2"/>
    </font>
    <font>
      <sz val="13"/>
      <color rgb="FF87189D"/>
      <name val="Arial"/>
      <family val="2"/>
    </font>
    <font>
      <b/>
      <sz val="11"/>
      <color rgb="FF003865"/>
      <name val="Arial"/>
      <family val="2"/>
    </font>
    <font>
      <sz val="11"/>
      <color rgb="FF003865"/>
      <name val="Arial"/>
      <family val="2"/>
    </font>
    <font>
      <b/>
      <sz val="13"/>
      <color rgb="FF87189D"/>
      <name val="Calibri"/>
      <family val="2"/>
    </font>
    <font>
      <sz val="10.5"/>
      <name val="Arial"/>
      <family val="2"/>
    </font>
    <font>
      <u/>
      <sz val="10.5"/>
      <color theme="8"/>
      <name val="Arial"/>
      <family val="2"/>
    </font>
    <font>
      <sz val="10.5"/>
      <color theme="8"/>
      <name val="Arial"/>
      <family val="2"/>
    </font>
    <font>
      <sz val="10"/>
      <name val="Calibri"/>
      <family val="2"/>
    </font>
    <font>
      <sz val="10"/>
      <color rgb="FF008542"/>
      <name val="Arial"/>
      <family val="2"/>
    </font>
    <font>
      <sz val="11"/>
      <color rgb="FF008542"/>
      <name val="Arial"/>
      <family val="2"/>
    </font>
    <font>
      <b/>
      <sz val="8.5"/>
      <color rgb="FFF1F1F1"/>
      <name val="Arial"/>
      <family val="2"/>
    </font>
    <font>
      <sz val="8.5"/>
      <name val="Arial"/>
      <family val="2"/>
    </font>
    <font>
      <u/>
      <sz val="10"/>
      <color theme="8"/>
      <name val="Arial"/>
      <family val="2"/>
    </font>
    <font>
      <sz val="10"/>
      <name val="Arial"/>
      <family val="2"/>
    </font>
    <font>
      <sz val="11"/>
      <color rgb="FF00B050"/>
      <name val="Calibri"/>
      <family val="2"/>
      <scheme val="minor"/>
    </font>
    <font>
      <sz val="8.5"/>
      <color theme="1"/>
      <name val="Arial"/>
      <family val="2"/>
    </font>
    <font>
      <sz val="10"/>
      <color theme="3"/>
      <name val="Calibri"/>
      <family val="2"/>
    </font>
    <font>
      <sz val="10"/>
      <color rgb="FFFF0000"/>
      <name val="Arial"/>
      <family val="2"/>
    </font>
    <font>
      <b/>
      <sz val="10"/>
      <color theme="3"/>
      <name val="Arial"/>
      <family val="2"/>
    </font>
    <font>
      <b/>
      <sz val="10"/>
      <color theme="8"/>
      <name val="Arial"/>
      <family val="2"/>
    </font>
  </fonts>
  <fills count="7">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
      <patternFill patternType="solid">
        <fgColor rgb="FF003865"/>
        <bgColor indexed="64"/>
      </patternFill>
    </fill>
    <fill>
      <patternFill patternType="solid">
        <fgColor rgb="FF234061"/>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ck">
        <color rgb="FF000000"/>
      </left>
      <right style="medium">
        <color rgb="FF000000"/>
      </right>
      <top style="thick">
        <color rgb="FF000000"/>
      </top>
      <bottom/>
      <diagonal/>
    </border>
    <border>
      <left style="medium">
        <color rgb="FF000000"/>
      </left>
      <right style="medium">
        <color rgb="FF000000"/>
      </right>
      <top style="thick">
        <color rgb="FF000000"/>
      </top>
      <bottom/>
      <diagonal/>
    </border>
    <border>
      <left style="medium">
        <color rgb="FF000000"/>
      </left>
      <right style="thick">
        <color rgb="FF000000"/>
      </right>
      <top style="thick">
        <color rgb="FF000000"/>
      </top>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15">
    <xf numFmtId="0" fontId="0" fillId="0" borderId="0"/>
    <xf numFmtId="44" fontId="4" fillId="0" borderId="0" applyFont="0" applyFill="0" applyBorder="0" applyAlignment="0" applyProtection="0"/>
    <xf numFmtId="44" fontId="8" fillId="0" borderId="0" applyFont="0" applyFill="0" applyBorder="0" applyAlignment="0" applyProtection="0"/>
    <xf numFmtId="0" fontId="3" fillId="0" borderId="0"/>
    <xf numFmtId="44" fontId="9" fillId="0" borderId="0" applyFont="0" applyFill="0" applyBorder="0" applyAlignment="0" applyProtection="0"/>
    <xf numFmtId="0" fontId="9" fillId="0" borderId="0"/>
    <xf numFmtId="0" fontId="10" fillId="0" borderId="0" applyNumberFormat="0" applyFill="0" applyBorder="0" applyAlignment="0" applyProtection="0"/>
    <xf numFmtId="0" fontId="11" fillId="0" borderId="0" applyNumberFormat="0" applyFill="0" applyBorder="0" applyAlignment="0" applyProtection="0"/>
    <xf numFmtId="44" fontId="4" fillId="0" borderId="0" applyFont="0" applyFill="0" applyBorder="0" applyAlignment="0" applyProtection="0"/>
    <xf numFmtId="0" fontId="2" fillId="0" borderId="0"/>
    <xf numFmtId="44" fontId="4" fillId="0" borderId="0" applyFont="0" applyFill="0" applyBorder="0" applyAlignment="0" applyProtection="0"/>
    <xf numFmtId="0" fontId="4" fillId="0" borderId="0"/>
    <xf numFmtId="0" fontId="1" fillId="0" borderId="0"/>
    <xf numFmtId="0" fontId="1" fillId="0" borderId="0"/>
    <xf numFmtId="9" fontId="54" fillId="0" borderId="0" applyFont="0" applyFill="0" applyBorder="0" applyAlignment="0" applyProtection="0"/>
  </cellStyleXfs>
  <cellXfs count="224">
    <xf numFmtId="0" fontId="0" fillId="0" borderId="0" xfId="0"/>
    <xf numFmtId="0" fontId="6" fillId="0" borderId="0" xfId="0" applyFont="1" applyFill="1" applyBorder="1" applyAlignment="1">
      <alignment horizontal="left" vertical="top"/>
    </xf>
    <xf numFmtId="0" fontId="7" fillId="0" borderId="0" xfId="0" applyFont="1" applyFill="1" applyBorder="1" applyAlignment="1">
      <alignment horizontal="left" vertical="top"/>
    </xf>
    <xf numFmtId="0" fontId="12" fillId="0" borderId="0" xfId="0" applyFont="1"/>
    <xf numFmtId="0" fontId="20" fillId="0" borderId="0" xfId="0" applyFont="1"/>
    <xf numFmtId="0" fontId="4" fillId="0" borderId="0" xfId="0" applyFont="1"/>
    <xf numFmtId="0" fontId="23" fillId="0" borderId="0" xfId="0" applyFont="1"/>
    <xf numFmtId="0" fontId="0" fillId="0" borderId="0" xfId="0" applyBorder="1"/>
    <xf numFmtId="0" fontId="0" fillId="0" borderId="0" xfId="0" applyFill="1" applyBorder="1"/>
    <xf numFmtId="44" fontId="0" fillId="0" borderId="0" xfId="1" applyFont="1"/>
    <xf numFmtId="0" fontId="0" fillId="0" borderId="0" xfId="0" applyAlignment="1">
      <alignment wrapText="1"/>
    </xf>
    <xf numFmtId="0" fontId="0" fillId="0" borderId="0" xfId="0" applyFill="1"/>
    <xf numFmtId="0" fontId="4" fillId="0" borderId="0" xfId="0" applyFont="1" applyAlignment="1">
      <alignment wrapText="1"/>
    </xf>
    <xf numFmtId="14" fontId="0" fillId="0" borderId="0" xfId="0" applyNumberFormat="1"/>
    <xf numFmtId="44" fontId="0" fillId="0" borderId="0" xfId="0" applyNumberFormat="1"/>
    <xf numFmtId="44" fontId="0" fillId="0" borderId="0" xfId="1" applyNumberFormat="1" applyFont="1"/>
    <xf numFmtId="0" fontId="4" fillId="0" borderId="0" xfId="0" applyFont="1" applyAlignment="1">
      <alignment horizontal="left" wrapText="1"/>
    </xf>
    <xf numFmtId="0" fontId="4" fillId="0" borderId="0" xfId="0" applyFont="1" applyAlignment="1">
      <alignment horizontal="left"/>
    </xf>
    <xf numFmtId="0" fontId="0" fillId="0" borderId="0" xfId="0" applyAlignment="1">
      <alignment horizontal="right"/>
    </xf>
    <xf numFmtId="0" fontId="4" fillId="0" borderId="0" xfId="0" applyFont="1" applyAlignment="1">
      <alignment horizontal="right"/>
    </xf>
    <xf numFmtId="49" fontId="24" fillId="2" borderId="10" xfId="0" applyNumberFormat="1" applyFont="1" applyFill="1" applyBorder="1" applyAlignment="1">
      <alignment horizontal="center" vertical="center" wrapText="1"/>
    </xf>
    <xf numFmtId="0" fontId="0" fillId="4" borderId="0" xfId="0" applyFill="1"/>
    <xf numFmtId="0" fontId="0" fillId="4" borderId="0" xfId="0" applyFill="1" applyAlignment="1">
      <alignment wrapText="1"/>
    </xf>
    <xf numFmtId="0" fontId="0" fillId="4" borderId="0" xfId="0" applyFill="1" applyAlignment="1">
      <alignment horizontal="right"/>
    </xf>
    <xf numFmtId="44" fontId="0" fillId="4" borderId="0" xfId="1" applyFont="1" applyFill="1"/>
    <xf numFmtId="0" fontId="12" fillId="4" borderId="0" xfId="0" applyFont="1" applyFill="1"/>
    <xf numFmtId="0" fontId="13" fillId="3" borderId="4" xfId="0" applyFont="1" applyFill="1" applyBorder="1" applyAlignment="1">
      <alignment horizontal="left" vertical="top"/>
    </xf>
    <xf numFmtId="0" fontId="14" fillId="3" borderId="0" xfId="0" applyFont="1" applyFill="1" applyBorder="1" applyAlignment="1">
      <alignment horizontal="left" vertical="top"/>
    </xf>
    <xf numFmtId="0" fontId="13" fillId="3" borderId="0" xfId="0" applyFont="1" applyFill="1" applyBorder="1" applyAlignment="1">
      <alignment horizontal="left" vertical="top"/>
    </xf>
    <xf numFmtId="0" fontId="15" fillId="3" borderId="0" xfId="0" applyFont="1" applyFill="1" applyBorder="1" applyAlignment="1">
      <alignment horizontal="left" vertical="top"/>
    </xf>
    <xf numFmtId="8" fontId="13" fillId="3" borderId="0" xfId="0" applyNumberFormat="1" applyFont="1" applyFill="1" applyBorder="1" applyAlignment="1">
      <alignment horizontal="left" vertical="top"/>
    </xf>
    <xf numFmtId="8" fontId="15" fillId="3" borderId="0" xfId="0" applyNumberFormat="1" applyFont="1" applyFill="1" applyBorder="1" applyAlignment="1">
      <alignment horizontal="left" vertical="top"/>
    </xf>
    <xf numFmtId="3" fontId="15" fillId="3" borderId="0" xfId="0" applyNumberFormat="1" applyFont="1" applyFill="1" applyBorder="1" applyAlignment="1">
      <alignment horizontal="left" vertical="top"/>
    </xf>
    <xf numFmtId="0" fontId="12" fillId="3" borderId="5" xfId="0" applyFont="1" applyFill="1" applyBorder="1"/>
    <xf numFmtId="0" fontId="15" fillId="3" borderId="4" xfId="0" applyFont="1" applyFill="1" applyBorder="1" applyAlignment="1">
      <alignment horizontal="left" vertical="top"/>
    </xf>
    <xf numFmtId="0" fontId="12" fillId="3" borderId="0" xfId="0" applyFont="1" applyFill="1" applyBorder="1"/>
    <xf numFmtId="0" fontId="16" fillId="3" borderId="4" xfId="0" applyFont="1" applyFill="1" applyBorder="1" applyAlignment="1">
      <alignment horizontal="center"/>
    </xf>
    <xf numFmtId="14" fontId="12" fillId="3" borderId="4" xfId="0" applyNumberFormat="1" applyFont="1" applyFill="1" applyBorder="1" applyAlignment="1">
      <alignment horizontal="left"/>
    </xf>
    <xf numFmtId="0" fontId="12" fillId="3" borderId="0" xfId="0" applyFont="1" applyFill="1" applyBorder="1" applyAlignment="1">
      <alignment horizontal="left"/>
    </xf>
    <xf numFmtId="0" fontId="12" fillId="3" borderId="0" xfId="0" applyFont="1" applyFill="1" applyBorder="1" applyAlignment="1">
      <alignment horizontal="left" vertical="top"/>
    </xf>
    <xf numFmtId="0" fontId="15" fillId="3" borderId="4" xfId="0" applyFont="1" applyFill="1" applyBorder="1" applyAlignment="1">
      <alignment horizontal="left"/>
    </xf>
    <xf numFmtId="0" fontId="12" fillId="3" borderId="4" xfId="0" applyFont="1" applyFill="1" applyBorder="1"/>
    <xf numFmtId="0" fontId="17" fillId="3" borderId="0" xfId="0" applyFont="1" applyFill="1" applyBorder="1" applyAlignment="1">
      <alignment horizontal="left" vertical="top"/>
    </xf>
    <xf numFmtId="0" fontId="16" fillId="3" borderId="0" xfId="0" applyFont="1" applyFill="1" applyBorder="1" applyAlignment="1">
      <alignment horizontal="left" vertical="top"/>
    </xf>
    <xf numFmtId="0" fontId="16" fillId="3" borderId="0" xfId="0" applyFont="1" applyFill="1" applyBorder="1"/>
    <xf numFmtId="0" fontId="18" fillId="3" borderId="4" xfId="0" applyFont="1" applyFill="1" applyBorder="1" applyAlignment="1">
      <alignment horizontal="left" vertical="top"/>
    </xf>
    <xf numFmtId="0" fontId="22" fillId="3" borderId="4" xfId="0" applyFont="1" applyFill="1" applyBorder="1" applyAlignment="1">
      <alignment horizontal="left" vertical="top"/>
    </xf>
    <xf numFmtId="0" fontId="22" fillId="3" borderId="0" xfId="0" applyFont="1" applyFill="1" applyBorder="1" applyAlignment="1">
      <alignment horizontal="left" vertical="top"/>
    </xf>
    <xf numFmtId="0" fontId="23" fillId="3" borderId="5" xfId="0" applyFont="1" applyFill="1" applyBorder="1"/>
    <xf numFmtId="0" fontId="15" fillId="3" borderId="4" xfId="0" applyFont="1" applyFill="1" applyBorder="1" applyAlignment="1">
      <alignment horizontal="left" vertical="top" wrapText="1"/>
    </xf>
    <xf numFmtId="0" fontId="12" fillId="3" borderId="0" xfId="0" applyFont="1" applyFill="1" applyBorder="1" applyAlignment="1">
      <alignment horizontal="left" vertical="top" wrapText="1"/>
    </xf>
    <xf numFmtId="0" fontId="13" fillId="3" borderId="6" xfId="0" applyFont="1" applyFill="1" applyBorder="1" applyAlignment="1">
      <alignment horizontal="left" vertical="top"/>
    </xf>
    <xf numFmtId="0" fontId="15" fillId="3" borderId="6" xfId="0" applyFont="1" applyFill="1" applyBorder="1" applyAlignment="1">
      <alignment horizontal="left" vertical="top"/>
    </xf>
    <xf numFmtId="0" fontId="12" fillId="3" borderId="6" xfId="0" applyFont="1" applyFill="1" applyBorder="1" applyAlignment="1">
      <alignment vertical="center"/>
    </xf>
    <xf numFmtId="0" fontId="19" fillId="3" borderId="6" xfId="0" applyFont="1" applyFill="1" applyBorder="1" applyAlignment="1">
      <alignment horizontal="left" vertical="top"/>
    </xf>
    <xf numFmtId="0" fontId="10" fillId="3" borderId="6" xfId="6" applyFont="1" applyFill="1" applyBorder="1" applyAlignment="1">
      <alignment horizontal="left" vertical="top"/>
    </xf>
    <xf numFmtId="0" fontId="4" fillId="3" borderId="7" xfId="6" applyFont="1" applyFill="1" applyBorder="1" applyAlignment="1">
      <alignment horizontal="left" vertical="top"/>
    </xf>
    <xf numFmtId="0" fontId="19" fillId="3" borderId="8" xfId="0" applyFont="1" applyFill="1" applyBorder="1" applyAlignment="1">
      <alignment horizontal="left" vertical="top"/>
    </xf>
    <xf numFmtId="0" fontId="0" fillId="0" borderId="0" xfId="0" applyFill="1" applyAlignment="1">
      <alignment wrapText="1"/>
    </xf>
    <xf numFmtId="0" fontId="0" fillId="0" borderId="0" xfId="0" applyFill="1" applyAlignment="1">
      <alignment horizontal="right"/>
    </xf>
    <xf numFmtId="44" fontId="0" fillId="0" borderId="0" xfId="1" applyFont="1" applyFill="1"/>
    <xf numFmtId="0" fontId="21" fillId="0" borderId="1" xfId="0" applyFont="1" applyBorder="1" applyAlignment="1">
      <alignment wrapText="1"/>
    </xf>
    <xf numFmtId="0" fontId="0" fillId="0" borderId="2" xfId="0" applyBorder="1"/>
    <xf numFmtId="0" fontId="0" fillId="0" borderId="2" xfId="0" applyBorder="1" applyAlignment="1">
      <alignment wrapText="1"/>
    </xf>
    <xf numFmtId="0" fontId="0" fillId="0" borderId="2" xfId="0" applyBorder="1" applyAlignment="1">
      <alignment horizontal="right"/>
    </xf>
    <xf numFmtId="44" fontId="0" fillId="0" borderId="2" xfId="1" applyFont="1" applyBorder="1"/>
    <xf numFmtId="0" fontId="0" fillId="0" borderId="3" xfId="0" applyBorder="1"/>
    <xf numFmtId="0" fontId="21" fillId="0" borderId="4" xfId="0" applyFont="1" applyBorder="1" applyAlignment="1">
      <alignment wrapText="1"/>
    </xf>
    <xf numFmtId="0" fontId="0" fillId="0" borderId="0" xfId="0" applyBorder="1" applyAlignment="1">
      <alignment wrapText="1"/>
    </xf>
    <xf numFmtId="0" fontId="0" fillId="0" borderId="0" xfId="0" applyBorder="1" applyAlignment="1">
      <alignment horizontal="right"/>
    </xf>
    <xf numFmtId="44" fontId="0" fillId="0" borderId="0" xfId="1" applyFont="1" applyBorder="1"/>
    <xf numFmtId="0" fontId="0" fillId="0" borderId="5" xfId="0" applyBorder="1"/>
    <xf numFmtId="0" fontId="0" fillId="0" borderId="4" xfId="0" applyBorder="1" applyAlignment="1">
      <alignment wrapText="1"/>
    </xf>
    <xf numFmtId="0" fontId="4" fillId="0" borderId="0" xfId="0" applyFont="1" applyBorder="1" applyAlignment="1"/>
    <xf numFmtId="0" fontId="4" fillId="0" borderId="0" xfId="0" applyFont="1" applyBorder="1"/>
    <xf numFmtId="0" fontId="0" fillId="0" borderId="7" xfId="0" applyBorder="1" applyAlignment="1">
      <alignment wrapText="1"/>
    </xf>
    <xf numFmtId="0" fontId="26" fillId="0" borderId="2" xfId="0" applyFont="1" applyBorder="1" applyAlignment="1">
      <alignment wrapText="1"/>
    </xf>
    <xf numFmtId="0" fontId="26" fillId="0" borderId="0" xfId="0" applyFont="1" applyBorder="1" applyAlignment="1">
      <alignment wrapText="1"/>
    </xf>
    <xf numFmtId="0" fontId="24" fillId="2" borderId="10" xfId="0" applyFont="1" applyFill="1" applyBorder="1" applyAlignment="1">
      <alignment horizontal="center" vertical="center" wrapText="1"/>
    </xf>
    <xf numFmtId="164" fontId="24" fillId="2" borderId="10" xfId="0" applyNumberFormat="1" applyFont="1" applyFill="1" applyBorder="1" applyAlignment="1">
      <alignment horizontal="center" vertical="center" wrapText="1"/>
    </xf>
    <xf numFmtId="0" fontId="22" fillId="3" borderId="4" xfId="0" applyFont="1" applyFill="1" applyBorder="1" applyAlignment="1">
      <alignment horizontal="left" vertical="top" wrapText="1"/>
    </xf>
    <xf numFmtId="0" fontId="22" fillId="3" borderId="0" xfId="0" applyFont="1" applyFill="1" applyBorder="1" applyAlignment="1">
      <alignment horizontal="left" vertical="top" wrapText="1"/>
    </xf>
    <xf numFmtId="0" fontId="22" fillId="3" borderId="5" xfId="0" applyFont="1" applyFill="1" applyBorder="1" applyAlignment="1">
      <alignment horizontal="left" vertical="top" wrapText="1"/>
    </xf>
    <xf numFmtId="44" fontId="24" fillId="2" borderId="10" xfId="1" applyFont="1" applyFill="1" applyBorder="1" applyAlignment="1">
      <alignment horizontal="center" vertical="center" wrapText="1"/>
    </xf>
    <xf numFmtId="44" fontId="24" fillId="2" borderId="10" xfId="1" applyFont="1" applyFill="1" applyBorder="1" applyAlignment="1">
      <alignment horizontal="left" vertical="center" wrapText="1"/>
    </xf>
    <xf numFmtId="0" fontId="0" fillId="0" borderId="0" xfId="0" applyAlignment="1">
      <alignment horizontal="left" vertical="top" wrapText="1"/>
    </xf>
    <xf numFmtId="0" fontId="0" fillId="0" borderId="5" xfId="0" applyBorder="1" applyAlignment="1">
      <alignment horizontal="left" vertical="top" wrapText="1"/>
    </xf>
    <xf numFmtId="0" fontId="31" fillId="3" borderId="0" xfId="0" applyFont="1" applyFill="1" applyBorder="1" applyAlignment="1">
      <alignment horizontal="left" vertical="top"/>
    </xf>
    <xf numFmtId="8" fontId="31" fillId="3" borderId="0" xfId="0" applyNumberFormat="1" applyFont="1" applyFill="1" applyBorder="1" applyAlignment="1">
      <alignment horizontal="left" vertical="top"/>
    </xf>
    <xf numFmtId="0" fontId="10" fillId="3" borderId="0" xfId="6" applyFill="1" applyBorder="1" applyAlignment="1">
      <alignment horizontal="left" vertical="top"/>
    </xf>
    <xf numFmtId="0" fontId="33" fillId="3" borderId="0" xfId="0" applyFont="1" applyFill="1" applyBorder="1" applyAlignment="1">
      <alignment horizontal="left" vertical="top"/>
    </xf>
    <xf numFmtId="0" fontId="36" fillId="3" borderId="6" xfId="6" applyFont="1" applyFill="1" applyBorder="1" applyAlignment="1">
      <alignment horizontal="left" vertical="top"/>
    </xf>
    <xf numFmtId="0" fontId="37" fillId="3" borderId="0" xfId="6" applyFont="1" applyFill="1" applyBorder="1" applyAlignment="1">
      <alignment horizontal="left" vertical="top"/>
    </xf>
    <xf numFmtId="0" fontId="35" fillId="5" borderId="1" xfId="0" applyFont="1" applyFill="1" applyBorder="1" applyAlignment="1">
      <alignment horizontal="center" vertical="center" wrapText="1"/>
    </xf>
    <xf numFmtId="0" fontId="30" fillId="5" borderId="3" xfId="0" applyFont="1" applyFill="1" applyBorder="1"/>
    <xf numFmtId="0" fontId="0" fillId="0" borderId="4" xfId="0" applyBorder="1"/>
    <xf numFmtId="0" fontId="12" fillId="0" borderId="0" xfId="0" applyFont="1" applyBorder="1" applyAlignment="1">
      <alignment horizontal="left"/>
    </xf>
    <xf numFmtId="14" fontId="12" fillId="3" borderId="0" xfId="0" applyNumberFormat="1" applyFont="1" applyFill="1" applyBorder="1" applyAlignment="1" applyProtection="1">
      <alignment horizontal="left" vertical="top"/>
      <protection locked="0"/>
    </xf>
    <xf numFmtId="0" fontId="12" fillId="3" borderId="4" xfId="0" applyFont="1" applyFill="1" applyBorder="1" applyAlignment="1">
      <alignment horizontal="left"/>
    </xf>
    <xf numFmtId="0" fontId="38" fillId="3" borderId="0" xfId="0" applyFont="1" applyFill="1" applyBorder="1" applyAlignment="1">
      <alignment horizontal="left" vertical="top"/>
    </xf>
    <xf numFmtId="0" fontId="41" fillId="3" borderId="0" xfId="0" applyFont="1" applyFill="1" applyBorder="1" applyAlignment="1">
      <alignment horizontal="left" vertical="top"/>
    </xf>
    <xf numFmtId="0" fontId="41" fillId="3" borderId="0" xfId="0" applyFont="1" applyFill="1" applyBorder="1" applyAlignment="1">
      <alignment horizontal="left"/>
    </xf>
    <xf numFmtId="8" fontId="15" fillId="3" borderId="0" xfId="0" applyNumberFormat="1" applyFont="1" applyFill="1" applyBorder="1" applyAlignment="1" applyProtection="1">
      <alignment horizontal="left" vertical="top"/>
      <protection locked="0"/>
    </xf>
    <xf numFmtId="8" fontId="12" fillId="3" borderId="0" xfId="0" applyNumberFormat="1" applyFont="1" applyFill="1" applyBorder="1" applyAlignment="1" applyProtection="1">
      <alignment horizontal="left" vertical="top"/>
      <protection locked="0"/>
    </xf>
    <xf numFmtId="0" fontId="42" fillId="3" borderId="0" xfId="0" applyFont="1" applyFill="1" applyBorder="1" applyAlignment="1">
      <alignment horizontal="left" vertical="top"/>
    </xf>
    <xf numFmtId="0" fontId="33" fillId="0" borderId="0" xfId="0" applyFont="1" applyBorder="1" applyAlignment="1">
      <alignment horizontal="left"/>
    </xf>
    <xf numFmtId="0" fontId="12" fillId="0" borderId="0" xfId="0" applyFont="1" applyBorder="1"/>
    <xf numFmtId="0" fontId="0" fillId="0" borderId="0" xfId="0" applyBorder="1" applyAlignment="1">
      <alignment horizontal="left" vertical="top"/>
    </xf>
    <xf numFmtId="0" fontId="15" fillId="3" borderId="0" xfId="0" applyFont="1" applyFill="1" applyBorder="1" applyAlignment="1" applyProtection="1">
      <alignment horizontal="left" vertical="top" wrapText="1"/>
      <protection locked="0"/>
    </xf>
    <xf numFmtId="0" fontId="0" fillId="4" borderId="0" xfId="0" applyFill="1" applyAlignment="1">
      <alignment horizontal="left"/>
    </xf>
    <xf numFmtId="0" fontId="0" fillId="0" borderId="0" xfId="0" applyBorder="1" applyAlignment="1">
      <alignment horizontal="left"/>
    </xf>
    <xf numFmtId="0" fontId="45" fillId="0" borderId="11" xfId="0" applyFont="1" applyBorder="1"/>
    <xf numFmtId="0" fontId="46" fillId="0" borderId="11" xfId="6" applyFont="1" applyBorder="1" applyAlignment="1">
      <alignment horizontal="left"/>
    </xf>
    <xf numFmtId="0" fontId="45" fillId="0" borderId="9" xfId="0" applyFont="1" applyBorder="1"/>
    <xf numFmtId="0" fontId="46" fillId="0" borderId="9" xfId="6" applyFont="1" applyBorder="1" applyAlignment="1">
      <alignment horizontal="left"/>
    </xf>
    <xf numFmtId="0" fontId="47" fillId="0" borderId="9" xfId="0" applyFont="1" applyBorder="1" applyAlignment="1">
      <alignment horizontal="left"/>
    </xf>
    <xf numFmtId="0" fontId="45" fillId="0" borderId="9" xfId="0" applyFont="1" applyBorder="1" applyAlignment="1">
      <alignment wrapText="1"/>
    </xf>
    <xf numFmtId="0" fontId="45" fillId="0" borderId="18" xfId="0" applyFont="1" applyBorder="1"/>
    <xf numFmtId="0" fontId="47" fillId="0" borderId="18" xfId="0" applyFont="1" applyBorder="1" applyAlignment="1">
      <alignment horizontal="left"/>
    </xf>
    <xf numFmtId="0" fontId="4" fillId="0" borderId="2" xfId="0" applyFont="1" applyBorder="1"/>
    <xf numFmtId="0" fontId="26" fillId="0" borderId="0" xfId="0" applyFont="1" applyBorder="1" applyAlignment="1">
      <alignment vertical="top" wrapText="1"/>
    </xf>
    <xf numFmtId="0" fontId="26" fillId="0" borderId="6" xfId="0" applyFont="1" applyBorder="1" applyAlignment="1">
      <alignment vertical="top" wrapText="1"/>
    </xf>
    <xf numFmtId="0" fontId="12" fillId="0" borderId="0" xfId="0" applyFont="1" applyBorder="1" applyAlignment="1">
      <alignment horizontal="left" vertical="top"/>
    </xf>
    <xf numFmtId="0" fontId="51" fillId="6" borderId="29" xfId="0" applyFont="1" applyFill="1" applyBorder="1" applyAlignment="1">
      <alignment horizontal="center" vertical="center" wrapText="1"/>
    </xf>
    <xf numFmtId="0" fontId="51" fillId="6" borderId="30" xfId="0" applyFont="1" applyFill="1" applyBorder="1" applyAlignment="1">
      <alignment horizontal="center" vertical="center" wrapText="1"/>
    </xf>
    <xf numFmtId="0" fontId="51" fillId="6" borderId="31" xfId="0" applyFont="1" applyFill="1" applyBorder="1" applyAlignment="1">
      <alignment horizontal="center" vertical="center" wrapText="1"/>
    </xf>
    <xf numFmtId="0" fontId="52" fillId="0" borderId="9" xfId="0" applyFont="1" applyBorder="1" applyAlignment="1">
      <alignment vertical="center" wrapText="1"/>
    </xf>
    <xf numFmtId="0" fontId="53" fillId="0" borderId="9" xfId="6" applyFont="1" applyFill="1" applyBorder="1" applyAlignment="1">
      <alignment horizontal="left"/>
    </xf>
    <xf numFmtId="9" fontId="0" fillId="0" borderId="0" xfId="0" applyNumberFormat="1"/>
    <xf numFmtId="44" fontId="55" fillId="0" borderId="0" xfId="1" applyFont="1"/>
    <xf numFmtId="0" fontId="55" fillId="0" borderId="0" xfId="0" applyFont="1"/>
    <xf numFmtId="14" fontId="0" fillId="0" borderId="0" xfId="1" applyNumberFormat="1" applyFont="1"/>
    <xf numFmtId="14" fontId="55" fillId="0" borderId="0" xfId="1" applyNumberFormat="1" applyFont="1"/>
    <xf numFmtId="14" fontId="0" fillId="0" borderId="0" xfId="14" applyNumberFormat="1" applyFont="1"/>
    <xf numFmtId="0" fontId="16" fillId="0" borderId="20" xfId="0" applyFont="1" applyBorder="1" applyAlignment="1">
      <alignment horizontal="center" vertical="center"/>
    </xf>
    <xf numFmtId="164" fontId="56" fillId="0" borderId="9" xfId="1" applyNumberFormat="1" applyFont="1" applyBorder="1" applyAlignment="1">
      <alignment vertical="center" wrapText="1"/>
    </xf>
    <xf numFmtId="8" fontId="56" fillId="0" borderId="9" xfId="0" applyNumberFormat="1" applyFont="1" applyBorder="1" applyAlignment="1">
      <alignment horizontal="right" vertical="center" wrapText="1"/>
    </xf>
    <xf numFmtId="8" fontId="56" fillId="0" borderId="9" xfId="0" applyNumberFormat="1" applyFont="1" applyBorder="1" applyAlignment="1">
      <alignment vertical="center" wrapText="1"/>
    </xf>
    <xf numFmtId="164" fontId="56" fillId="0" borderId="9" xfId="1" applyNumberFormat="1" applyFont="1" applyBorder="1" applyAlignment="1">
      <alignment horizontal="right" vertical="center" wrapText="1"/>
    </xf>
    <xf numFmtId="0" fontId="56" fillId="0" borderId="9" xfId="0" applyFont="1" applyBorder="1" applyAlignment="1">
      <alignment horizontal="right" vertical="center" wrapText="1"/>
    </xf>
    <xf numFmtId="0" fontId="5" fillId="0" borderId="0" xfId="0" applyFont="1"/>
    <xf numFmtId="0" fontId="5" fillId="0" borderId="0" xfId="0" applyFont="1" applyFill="1"/>
    <xf numFmtId="0" fontId="28" fillId="0" borderId="11" xfId="0" applyFont="1" applyFill="1" applyBorder="1" applyAlignment="1">
      <alignment horizontal="left" wrapText="1"/>
    </xf>
    <xf numFmtId="0" fontId="28" fillId="0" borderId="9" xfId="0" applyFont="1" applyFill="1" applyBorder="1" applyAlignment="1">
      <alignment horizontal="left" wrapText="1"/>
    </xf>
    <xf numFmtId="0" fontId="28" fillId="0" borderId="11" xfId="0" applyFont="1" applyFill="1" applyBorder="1" applyAlignment="1">
      <alignment horizontal="right" wrapText="1"/>
    </xf>
    <xf numFmtId="0" fontId="25" fillId="0" borderId="11" xfId="0" applyFont="1" applyFill="1" applyBorder="1" applyAlignment="1">
      <alignment horizontal="left" wrapText="1"/>
    </xf>
    <xf numFmtId="44" fontId="25" fillId="0" borderId="11" xfId="1" applyFont="1" applyFill="1" applyBorder="1" applyAlignment="1">
      <alignment wrapText="1"/>
    </xf>
    <xf numFmtId="0" fontId="25" fillId="0" borderId="11" xfId="0" applyFont="1" applyFill="1" applyBorder="1" applyAlignment="1">
      <alignment wrapText="1"/>
    </xf>
    <xf numFmtId="0" fontId="27" fillId="0" borderId="11" xfId="0" applyFont="1" applyFill="1" applyBorder="1" applyAlignment="1">
      <alignment wrapText="1"/>
    </xf>
    <xf numFmtId="0" fontId="25" fillId="0" borderId="9" xfId="0" applyFont="1" applyFill="1" applyBorder="1" applyAlignment="1">
      <alignment horizontal="left" wrapText="1"/>
    </xf>
    <xf numFmtId="44" fontId="25" fillId="0" borderId="9" xfId="1" applyFont="1" applyFill="1" applyBorder="1" applyAlignment="1">
      <alignment wrapText="1"/>
    </xf>
    <xf numFmtId="0" fontId="25" fillId="0" borderId="9" xfId="0" applyFont="1" applyFill="1" applyBorder="1" applyAlignment="1">
      <alignment wrapText="1"/>
    </xf>
    <xf numFmtId="0" fontId="27" fillId="0" borderId="9" xfId="0" applyFont="1" applyFill="1" applyBorder="1" applyAlignment="1">
      <alignment wrapText="1"/>
    </xf>
    <xf numFmtId="0" fontId="28" fillId="0" borderId="9" xfId="0" applyFont="1" applyFill="1" applyBorder="1" applyAlignment="1">
      <alignment horizontal="right" wrapText="1"/>
    </xf>
    <xf numFmtId="0" fontId="26" fillId="0" borderId="0" xfId="0" applyFont="1" applyFill="1" applyBorder="1" applyAlignment="1">
      <alignment wrapText="1"/>
    </xf>
    <xf numFmtId="44" fontId="58" fillId="0" borderId="0" xfId="1" applyFont="1"/>
    <xf numFmtId="14" fontId="15" fillId="0" borderId="0" xfId="0" applyNumberFormat="1" applyFont="1" applyFill="1" applyBorder="1" applyAlignment="1">
      <alignment horizontal="left" vertical="top"/>
    </xf>
    <xf numFmtId="0" fontId="58" fillId="0" borderId="4" xfId="0" applyFont="1" applyBorder="1" applyAlignment="1">
      <alignment wrapText="1"/>
    </xf>
    <xf numFmtId="0" fontId="21" fillId="0" borderId="0" xfId="0" applyFont="1"/>
    <xf numFmtId="0" fontId="12" fillId="0" borderId="0" xfId="0" applyFont="1" applyBorder="1" applyAlignment="1">
      <alignment horizontal="left" vertical="top"/>
    </xf>
    <xf numFmtId="0" fontId="12" fillId="0" borderId="0" xfId="0" applyFont="1" applyBorder="1" applyAlignment="1">
      <alignment horizontal="left" vertical="top"/>
    </xf>
    <xf numFmtId="0" fontId="12" fillId="0" borderId="0" xfId="0" applyFont="1" applyBorder="1" applyAlignment="1">
      <alignment horizontal="left" vertical="top"/>
    </xf>
    <xf numFmtId="0" fontId="39" fillId="3" borderId="0" xfId="0" applyFont="1" applyFill="1" applyBorder="1" applyAlignment="1">
      <alignment horizontal="left" vertical="top" wrapText="1"/>
    </xf>
    <xf numFmtId="0" fontId="4" fillId="0" borderId="0" xfId="0" applyFont="1" applyBorder="1" applyAlignment="1">
      <alignment horizontal="left" vertical="top"/>
    </xf>
    <xf numFmtId="0" fontId="4" fillId="0" borderId="5" xfId="0" applyFont="1" applyBorder="1" applyAlignment="1"/>
    <xf numFmtId="0" fontId="15" fillId="3" borderId="0" xfId="0" applyFont="1" applyFill="1" applyBorder="1" applyAlignment="1">
      <alignment horizontal="left" vertical="top" wrapText="1"/>
    </xf>
    <xf numFmtId="0" fontId="0" fillId="0" borderId="0" xfId="0" applyBorder="1" applyAlignment="1">
      <alignment horizontal="left" vertical="top" wrapText="1"/>
    </xf>
    <xf numFmtId="0" fontId="35" fillId="5" borderId="2" xfId="0" applyFont="1" applyFill="1" applyBorder="1" applyAlignment="1">
      <alignment horizontal="center" vertical="center" wrapText="1"/>
    </xf>
    <xf numFmtId="0" fontId="0" fillId="5" borderId="2" xfId="0" applyFill="1" applyBorder="1" applyAlignment="1"/>
    <xf numFmtId="0" fontId="12" fillId="0" borderId="0" xfId="0" applyFont="1" applyBorder="1" applyAlignment="1">
      <alignment horizontal="left" vertical="top" wrapText="1"/>
    </xf>
    <xf numFmtId="0" fontId="12" fillId="0" borderId="0" xfId="0" applyFont="1" applyBorder="1" applyAlignment="1">
      <alignment horizontal="left" vertical="top"/>
    </xf>
    <xf numFmtId="0" fontId="15" fillId="3" borderId="0" xfId="0" applyFont="1" applyFill="1" applyBorder="1" applyAlignment="1" applyProtection="1">
      <alignment horizontal="left" vertical="top" wrapText="1"/>
      <protection locked="0"/>
    </xf>
    <xf numFmtId="0" fontId="0" fillId="0" borderId="0" xfId="0" applyAlignment="1">
      <alignment horizontal="left" vertical="top" wrapText="1"/>
    </xf>
    <xf numFmtId="0" fontId="29" fillId="0" borderId="4" xfId="0" applyFont="1" applyFill="1" applyBorder="1" applyAlignment="1">
      <alignment horizontal="center" vertical="center" wrapText="1"/>
    </xf>
    <xf numFmtId="0" fontId="0" fillId="0" borderId="0" xfId="0" applyBorder="1" applyAlignment="1"/>
    <xf numFmtId="0" fontId="0" fillId="0" borderId="5" xfId="0" applyBorder="1" applyAlignment="1"/>
    <xf numFmtId="0" fontId="45" fillId="0" borderId="14" xfId="0" applyFont="1" applyBorder="1" applyAlignment="1">
      <alignment horizontal="left"/>
    </xf>
    <xf numFmtId="0" fontId="45" fillId="0" borderId="15" xfId="0" applyFont="1" applyBorder="1" applyAlignment="1">
      <alignment horizontal="left"/>
    </xf>
    <xf numFmtId="0" fontId="45" fillId="0" borderId="19" xfId="0" applyFont="1" applyBorder="1" applyAlignment="1">
      <alignment horizontal="left"/>
    </xf>
    <xf numFmtId="0" fontId="45" fillId="0" borderId="17" xfId="0" applyFont="1" applyBorder="1" applyAlignment="1">
      <alignment horizontal="left"/>
    </xf>
    <xf numFmtId="0" fontId="4" fillId="0" borderId="0" xfId="0" applyFont="1" applyBorder="1" applyAlignment="1">
      <alignment horizontal="left" vertical="top" wrapText="1"/>
    </xf>
    <xf numFmtId="0" fontId="4" fillId="0" borderId="5" xfId="0" applyFont="1" applyBorder="1" applyAlignment="1">
      <alignment horizontal="left" vertical="top" wrapText="1"/>
    </xf>
    <xf numFmtId="0" fontId="16"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4" fillId="0" borderId="0" xfId="0" applyFont="1" applyBorder="1" applyAlignment="1">
      <alignment horizontal="left" wrapText="1"/>
    </xf>
    <xf numFmtId="0" fontId="4" fillId="0" borderId="5" xfId="0" applyFont="1" applyBorder="1" applyAlignment="1">
      <alignment horizontal="left" wrapText="1"/>
    </xf>
    <xf numFmtId="0" fontId="46" fillId="0" borderId="19" xfId="6" applyFont="1" applyBorder="1" applyAlignment="1">
      <alignment horizontal="left" wrapText="1"/>
    </xf>
    <xf numFmtId="0" fontId="46" fillId="0" borderId="35" xfId="6" applyFont="1" applyBorder="1" applyAlignment="1">
      <alignment horizontal="left" wrapText="1"/>
    </xf>
    <xf numFmtId="0" fontId="46" fillId="0" borderId="17" xfId="6" applyFont="1" applyBorder="1" applyAlignment="1">
      <alignment horizontal="left" wrapText="1"/>
    </xf>
    <xf numFmtId="0" fontId="16" fillId="0" borderId="32" xfId="0" applyFont="1" applyBorder="1" applyAlignment="1">
      <alignment horizontal="center" vertical="center" wrapText="1"/>
    </xf>
    <xf numFmtId="0" fontId="16" fillId="0" borderId="22" xfId="0" applyFont="1" applyBorder="1" applyAlignment="1">
      <alignment horizontal="center" vertical="center" wrapText="1"/>
    </xf>
    <xf numFmtId="0" fontId="46" fillId="0" borderId="14" xfId="6" applyFont="1" applyBorder="1" applyAlignment="1">
      <alignment horizontal="left"/>
    </xf>
    <xf numFmtId="0" fontId="46" fillId="0" borderId="33" xfId="6" applyFont="1" applyBorder="1" applyAlignment="1">
      <alignment horizontal="left"/>
    </xf>
    <xf numFmtId="0" fontId="46" fillId="0" borderId="15" xfId="6" applyFont="1" applyBorder="1" applyAlignment="1">
      <alignment horizontal="left"/>
    </xf>
    <xf numFmtId="0" fontId="4" fillId="0" borderId="6" xfId="0" applyFont="1" applyBorder="1" applyAlignment="1">
      <alignment horizontal="left" wrapText="1"/>
    </xf>
    <xf numFmtId="0" fontId="4" fillId="0" borderId="8" xfId="0" applyFont="1" applyBorder="1" applyAlignment="1">
      <alignment horizontal="left" wrapText="1"/>
    </xf>
    <xf numFmtId="14" fontId="47" fillId="0" borderId="18" xfId="0" applyNumberFormat="1" applyFont="1" applyBorder="1" applyAlignment="1">
      <alignment horizontal="center"/>
    </xf>
    <xf numFmtId="0" fontId="47" fillId="0" borderId="27" xfId="0" applyFont="1" applyBorder="1" applyAlignment="1">
      <alignment horizontal="center"/>
    </xf>
    <xf numFmtId="0" fontId="16" fillId="0" borderId="20" xfId="0" applyFont="1" applyBorder="1" applyAlignment="1">
      <alignment horizontal="center" vertical="center" wrapText="1"/>
    </xf>
    <xf numFmtId="0" fontId="16" fillId="0" borderId="23" xfId="0" applyFont="1" applyBorder="1" applyAlignment="1">
      <alignment horizontal="center" vertical="center" wrapText="1"/>
    </xf>
    <xf numFmtId="14" fontId="47" fillId="0" borderId="11" xfId="6" applyNumberFormat="1" applyFont="1" applyBorder="1" applyAlignment="1">
      <alignment horizontal="center"/>
    </xf>
    <xf numFmtId="0" fontId="47" fillId="0" borderId="24" xfId="6" applyFont="1" applyBorder="1" applyAlignment="1">
      <alignment horizontal="center"/>
    </xf>
    <xf numFmtId="14" fontId="47" fillId="0" borderId="9" xfId="6" applyNumberFormat="1" applyFont="1" applyBorder="1" applyAlignment="1">
      <alignment horizontal="center"/>
    </xf>
    <xf numFmtId="0" fontId="47" fillId="0" borderId="25" xfId="6" applyFont="1" applyBorder="1" applyAlignment="1">
      <alignment horizontal="center"/>
    </xf>
    <xf numFmtId="14" fontId="47" fillId="0" borderId="9" xfId="0" applyNumberFormat="1" applyFont="1" applyBorder="1" applyAlignment="1">
      <alignment horizontal="center"/>
    </xf>
    <xf numFmtId="0" fontId="47" fillId="0" borderId="25" xfId="0" applyFont="1" applyBorder="1" applyAlignment="1">
      <alignment horizontal="center"/>
    </xf>
    <xf numFmtId="0" fontId="16" fillId="0" borderId="28" xfId="0" applyFont="1" applyBorder="1" applyAlignment="1">
      <alignment horizontal="center" vertical="center" wrapText="1"/>
    </xf>
    <xf numFmtId="0" fontId="24" fillId="2" borderId="7" xfId="0" applyFont="1" applyFill="1" applyBorder="1" applyAlignment="1">
      <alignment horizontal="left" wrapText="1"/>
    </xf>
    <xf numFmtId="0" fontId="12" fillId="0" borderId="26" xfId="0" applyFont="1" applyBorder="1" applyAlignment="1">
      <alignment horizontal="left"/>
    </xf>
    <xf numFmtId="0" fontId="24" fillId="2" borderId="4" xfId="0" applyFont="1" applyFill="1" applyBorder="1" applyAlignment="1">
      <alignment horizontal="left" wrapText="1"/>
    </xf>
    <xf numFmtId="0" fontId="12" fillId="0" borderId="16" xfId="0" applyFont="1" applyBorder="1" applyAlignment="1">
      <alignment horizontal="left"/>
    </xf>
    <xf numFmtId="0" fontId="24" fillId="2" borderId="4" xfId="0" applyFont="1" applyFill="1" applyBorder="1" applyAlignment="1">
      <alignment wrapText="1"/>
    </xf>
    <xf numFmtId="0" fontId="12" fillId="0" borderId="16" xfId="0" applyFont="1" applyBorder="1" applyAlignment="1"/>
    <xf numFmtId="0" fontId="45" fillId="0" borderId="12" xfId="0" applyFont="1" applyBorder="1" applyAlignment="1">
      <alignment horizontal="left"/>
    </xf>
    <xf numFmtId="0" fontId="45" fillId="0" borderId="13" xfId="0" applyFont="1" applyBorder="1" applyAlignment="1">
      <alignment horizontal="left"/>
    </xf>
    <xf numFmtId="14" fontId="47" fillId="0" borderId="9" xfId="6" applyNumberFormat="1" applyFont="1" applyFill="1" applyBorder="1" applyAlignment="1">
      <alignment horizontal="center"/>
    </xf>
    <xf numFmtId="0" fontId="47" fillId="0" borderId="25" xfId="6" applyFont="1" applyFill="1" applyBorder="1" applyAlignment="1">
      <alignment horizontal="center"/>
    </xf>
    <xf numFmtId="0" fontId="46" fillId="0" borderId="12" xfId="6" applyFont="1" applyBorder="1" applyAlignment="1">
      <alignment horizontal="left"/>
    </xf>
    <xf numFmtId="0" fontId="46" fillId="0" borderId="34" xfId="6" applyFont="1" applyBorder="1" applyAlignment="1">
      <alignment horizontal="left"/>
    </xf>
    <xf numFmtId="0" fontId="46" fillId="0" borderId="13" xfId="6" applyFont="1" applyBorder="1" applyAlignment="1">
      <alignment horizontal="left"/>
    </xf>
    <xf numFmtId="0" fontId="46" fillId="0" borderId="12" xfId="6" applyFont="1" applyBorder="1" applyAlignment="1">
      <alignment horizontal="left" wrapText="1"/>
    </xf>
    <xf numFmtId="0" fontId="46" fillId="0" borderId="34" xfId="6" applyFont="1" applyBorder="1" applyAlignment="1">
      <alignment horizontal="left" wrapText="1"/>
    </xf>
    <xf numFmtId="0" fontId="46" fillId="0" borderId="13" xfId="6" applyFont="1" applyBorder="1" applyAlignment="1">
      <alignment horizontal="left" wrapText="1"/>
    </xf>
    <xf numFmtId="0" fontId="53" fillId="0" borderId="12" xfId="6" applyFont="1" applyBorder="1" applyAlignment="1">
      <alignment horizontal="left"/>
    </xf>
  </cellXfs>
  <cellStyles count="15">
    <cellStyle name="Currency" xfId="1" builtinId="4"/>
    <cellStyle name="Currency 2" xfId="2"/>
    <cellStyle name="Currency 2 2" xfId="4"/>
    <cellStyle name="Currency 2 2 2" xfId="10"/>
    <cellStyle name="Currency 2 3" xfId="8"/>
    <cellStyle name="Hyperlink" xfId="6" builtinId="8"/>
    <cellStyle name="Hyperlink 2" xfId="7"/>
    <cellStyle name="Normal" xfId="0" builtinId="0"/>
    <cellStyle name="Normal 2" xfId="5"/>
    <cellStyle name="Normal 2 2" xfId="11"/>
    <cellStyle name="Normal 3" xfId="3"/>
    <cellStyle name="Normal 3 2" xfId="9"/>
    <cellStyle name="Normal 3 2 2" xfId="13"/>
    <cellStyle name="Normal 3 3" xfId="12"/>
    <cellStyle name="Percent" xfId="14" builtinId="5"/>
  </cellStyles>
  <dxfs count="58">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9" defaultPivotStyle="PivotStyleLight16"/>
  <colors>
    <mruColors>
      <color rgb="FF008542"/>
      <color rgb="FF080808"/>
      <color rgb="FF87189D"/>
      <color rgb="FF003865"/>
      <color rgb="FFFFFF99"/>
      <color rgb="FF00FF00"/>
      <color rgb="FF0000FF"/>
      <color rgb="FF00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209550</xdr:colOff>
      <xdr:row>1</xdr:row>
      <xdr:rowOff>133350</xdr:rowOff>
    </xdr:from>
    <xdr:to>
      <xdr:col>14</xdr:col>
      <xdr:colOff>167640</xdr:colOff>
      <xdr:row>1</xdr:row>
      <xdr:rowOff>914344</xdr:rowOff>
    </xdr:to>
    <xdr:pic>
      <xdr:nvPicPr>
        <xdr:cNvPr id="5" name="Picture 4" descr="Logo of MMCAP Infuse, including a medical graphic. ">
          <a:extLst>
            <a:ext uri="{FF2B5EF4-FFF2-40B4-BE49-F238E27FC236}">
              <a16:creationId xmlns:a16="http://schemas.microsoft.com/office/drawing/2014/main" id="{BA000F28-9606-48B3-911A-C3C5BC9636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48550" y="323850"/>
          <a:ext cx="1645920" cy="780994"/>
        </a:xfrm>
        <a:prstGeom prst="rect">
          <a:avLst/>
        </a:prstGeom>
      </xdr:spPr>
    </xdr:pic>
    <xdr:clientData/>
  </xdr:twoCellAnchor>
</xdr:wsDr>
</file>

<file path=xl/theme/theme1.xml><?xml version="1.0" encoding="utf-8"?>
<a:theme xmlns:a="http://schemas.openxmlformats.org/drawingml/2006/main" name="Office Theme">
  <a:themeElements>
    <a:clrScheme name="MMCAP Infuse">
      <a:dk1>
        <a:sysClr val="windowText" lastClr="000000"/>
      </a:dk1>
      <a:lt1>
        <a:sysClr val="window" lastClr="FFFFFF"/>
      </a:lt1>
      <a:dk2>
        <a:srgbClr val="003865"/>
      </a:dk2>
      <a:lt2>
        <a:srgbClr val="CEDC00"/>
      </a:lt2>
      <a:accent1>
        <a:srgbClr val="78BE21"/>
      </a:accent1>
      <a:accent2>
        <a:srgbClr val="FF6A13"/>
      </a:accent2>
      <a:accent3>
        <a:srgbClr val="006298"/>
      </a:accent3>
      <a:accent4>
        <a:srgbClr val="00B2A9"/>
      </a:accent4>
      <a:accent5>
        <a:srgbClr val="87189D"/>
      </a:accent5>
      <a:accent6>
        <a:srgbClr val="008542"/>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mcap.infuse@state.mn.us" TargetMode="External"/><Relationship Id="rId1" Type="http://schemas.openxmlformats.org/officeDocument/2006/relationships/hyperlink" Target="http://www.infuse-mn.gov/"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www.gskdirect.com/" TargetMode="External"/><Relationship Id="rId3" Type="http://schemas.openxmlformats.org/officeDocument/2006/relationships/hyperlink" Target="mailto:mck.mmcap@mckesson.com" TargetMode="External"/><Relationship Id="rId7" Type="http://schemas.openxmlformats.org/officeDocument/2006/relationships/hyperlink" Target="https://mms.mckesson.com/portal/index.mck" TargetMode="External"/><Relationship Id="rId2" Type="http://schemas.openxmlformats.org/officeDocument/2006/relationships/hyperlink" Target="mailto:customerservice@fffenterprises.com" TargetMode="External"/><Relationship Id="rId1" Type="http://schemas.openxmlformats.org/officeDocument/2006/relationships/hyperlink" Target="mailto:flu@amerisourcebergen.com" TargetMode="External"/><Relationship Id="rId6" Type="http://schemas.openxmlformats.org/officeDocument/2006/relationships/hyperlink" Target="http://www.myfluvaccine.com/" TargetMode="External"/><Relationship Id="rId11" Type="http://schemas.openxmlformats.org/officeDocument/2006/relationships/printerSettings" Target="../printerSettings/printerSettings2.bin"/><Relationship Id="rId5" Type="http://schemas.openxmlformats.org/officeDocument/2006/relationships/hyperlink" Target="http://www.asdhealthcare.com/" TargetMode="External"/><Relationship Id="rId10" Type="http://schemas.openxmlformats.org/officeDocument/2006/relationships/hyperlink" Target="mailto:vaccine.service-center@gsk.com" TargetMode="External"/><Relationship Id="rId4" Type="http://schemas.openxmlformats.org/officeDocument/2006/relationships/hyperlink" Target="http://www.flu.seqirus.com/" TargetMode="External"/><Relationship Id="rId9" Type="http://schemas.openxmlformats.org/officeDocument/2006/relationships/hyperlink" Target="http://www.vaccineshop.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76"/>
  <sheetViews>
    <sheetView showGridLines="0" topLeftCell="A10" zoomScaleNormal="100" workbookViewId="0">
      <selection activeCell="K16" sqref="K16"/>
    </sheetView>
  </sheetViews>
  <sheetFormatPr defaultRowHeight="12.75"/>
  <cols>
    <col min="1" max="2" width="2.7109375" customWidth="1"/>
    <col min="3" max="5" width="12.7109375" customWidth="1"/>
    <col min="6" max="7" width="6.7109375" customWidth="1"/>
    <col min="8" max="10" width="12.7109375" customWidth="1"/>
    <col min="11" max="12" width="6.7109375" customWidth="1"/>
    <col min="13" max="14" width="12.7109375" customWidth="1"/>
    <col min="15" max="16" width="2.7109375" customWidth="1"/>
  </cols>
  <sheetData>
    <row r="1" spans="2:15" ht="15" customHeight="1" thickBot="1"/>
    <row r="2" spans="2:15" s="4" customFormat="1" ht="75" customHeight="1">
      <c r="B2" s="93"/>
      <c r="C2" s="167" t="s">
        <v>223</v>
      </c>
      <c r="D2" s="168"/>
      <c r="E2" s="168"/>
      <c r="F2" s="168"/>
      <c r="G2" s="168"/>
      <c r="H2" s="168"/>
      <c r="I2" s="168"/>
      <c r="J2" s="168"/>
      <c r="K2" s="168"/>
      <c r="L2" s="168"/>
      <c r="M2" s="168"/>
      <c r="N2" s="168"/>
      <c r="O2" s="94"/>
    </row>
    <row r="3" spans="2:15" s="4" customFormat="1" ht="15" customHeight="1">
      <c r="B3" s="173"/>
      <c r="C3" s="174"/>
      <c r="D3" s="174"/>
      <c r="E3" s="174"/>
      <c r="F3" s="174"/>
      <c r="G3" s="174"/>
      <c r="H3" s="174"/>
      <c r="I3" s="174"/>
      <c r="J3" s="174"/>
      <c r="K3" s="174"/>
      <c r="L3" s="174"/>
      <c r="M3" s="174"/>
      <c r="N3" s="174"/>
      <c r="O3" s="175"/>
    </row>
    <row r="4" spans="2:15" s="3" customFormat="1" ht="15">
      <c r="B4" s="26"/>
      <c r="C4" s="90" t="s">
        <v>15</v>
      </c>
      <c r="D4" s="28"/>
      <c r="E4" s="29"/>
      <c r="F4" s="30"/>
      <c r="G4" s="31"/>
      <c r="H4" s="32"/>
      <c r="I4" s="29"/>
      <c r="J4" s="29"/>
      <c r="K4" s="29"/>
      <c r="L4" s="29"/>
      <c r="M4" s="29"/>
      <c r="N4" s="29"/>
      <c r="O4" s="33"/>
    </row>
    <row r="5" spans="2:15" s="3" customFormat="1" ht="15" customHeight="1">
      <c r="B5" s="26"/>
      <c r="C5" s="27"/>
      <c r="D5" s="28"/>
      <c r="E5" s="29"/>
      <c r="F5" s="30"/>
      <c r="G5" s="31"/>
      <c r="H5" s="32"/>
      <c r="I5" s="29"/>
      <c r="J5" s="29"/>
      <c r="K5" s="29"/>
      <c r="L5" s="29"/>
      <c r="M5" s="29"/>
      <c r="N5" s="29"/>
      <c r="O5" s="33"/>
    </row>
    <row r="6" spans="2:15" s="3" customFormat="1" ht="15" customHeight="1">
      <c r="B6" s="26"/>
      <c r="C6" s="100" t="s">
        <v>109</v>
      </c>
      <c r="D6" s="29"/>
      <c r="E6" s="29"/>
      <c r="F6" s="30"/>
      <c r="G6" s="31"/>
      <c r="H6" s="32"/>
      <c r="I6" s="29"/>
      <c r="J6" s="29"/>
      <c r="K6" s="29"/>
      <c r="L6" s="29"/>
      <c r="M6" s="29"/>
      <c r="N6" s="29"/>
      <c r="O6" s="33"/>
    </row>
    <row r="7" spans="2:15" s="3" customFormat="1" ht="3" customHeight="1">
      <c r="B7" s="26"/>
      <c r="C7" s="29"/>
      <c r="D7" s="29"/>
      <c r="E7" s="29"/>
      <c r="F7" s="30"/>
      <c r="G7" s="31"/>
      <c r="H7" s="32"/>
      <c r="I7" s="29"/>
      <c r="J7" s="29"/>
      <c r="K7" s="29"/>
      <c r="L7" s="29"/>
      <c r="M7" s="29"/>
      <c r="N7" s="29"/>
      <c r="O7" s="33"/>
    </row>
    <row r="8" spans="2:15" s="3" customFormat="1" ht="30" customHeight="1">
      <c r="B8" s="49"/>
      <c r="C8" s="165" t="s">
        <v>142</v>
      </c>
      <c r="D8" s="166"/>
      <c r="E8" s="166"/>
      <c r="F8" s="166"/>
      <c r="G8" s="166"/>
      <c r="H8" s="166"/>
      <c r="I8" s="166"/>
      <c r="J8" s="166"/>
      <c r="K8" s="166"/>
      <c r="L8" s="166"/>
      <c r="M8" s="166"/>
      <c r="N8" s="166"/>
      <c r="O8" s="86"/>
    </row>
    <row r="9" spans="2:15" s="3" customFormat="1" ht="30" customHeight="1">
      <c r="B9" s="49"/>
      <c r="C9" s="165" t="s">
        <v>143</v>
      </c>
      <c r="D9" s="166"/>
      <c r="E9" s="166"/>
      <c r="F9" s="166"/>
      <c r="G9" s="166"/>
      <c r="H9" s="166"/>
      <c r="I9" s="166"/>
      <c r="J9" s="166"/>
      <c r="K9" s="166"/>
      <c r="L9" s="166"/>
      <c r="M9" s="166"/>
      <c r="N9" s="166"/>
      <c r="O9" s="86"/>
    </row>
    <row r="10" spans="2:15" s="3" customFormat="1" ht="15">
      <c r="B10" s="34"/>
      <c r="C10" s="29"/>
      <c r="D10" s="29"/>
      <c r="E10" s="29"/>
      <c r="F10" s="30"/>
      <c r="G10" s="31"/>
      <c r="H10" s="29"/>
      <c r="I10" s="29"/>
      <c r="J10" s="29"/>
      <c r="K10" s="29"/>
      <c r="L10" s="29"/>
      <c r="M10" s="29"/>
      <c r="N10" s="29"/>
      <c r="O10" s="33"/>
    </row>
    <row r="11" spans="2:15" s="3" customFormat="1" ht="15" customHeight="1">
      <c r="B11" s="36"/>
      <c r="C11" s="35"/>
      <c r="D11" s="28"/>
      <c r="E11" s="29"/>
      <c r="F11" s="30"/>
      <c r="G11" s="31"/>
      <c r="H11" s="32"/>
      <c r="I11" s="29"/>
      <c r="J11" s="29"/>
      <c r="K11" s="29"/>
      <c r="L11" s="29"/>
      <c r="M11" s="29"/>
      <c r="N11" s="29"/>
      <c r="O11" s="33"/>
    </row>
    <row r="12" spans="2:15" s="3" customFormat="1" ht="15" customHeight="1">
      <c r="B12" s="37"/>
      <c r="C12" s="101" t="s">
        <v>110</v>
      </c>
      <c r="D12" s="35"/>
      <c r="E12" s="35"/>
      <c r="F12" s="35"/>
      <c r="G12" s="35"/>
      <c r="H12" s="35"/>
      <c r="I12" s="39"/>
      <c r="J12" s="39"/>
      <c r="K12" s="39"/>
      <c r="L12" s="39"/>
      <c r="M12" s="39"/>
      <c r="N12" s="39"/>
      <c r="O12" s="33"/>
    </row>
    <row r="13" spans="2:15" s="3" customFormat="1" ht="3" customHeight="1">
      <c r="B13" s="37"/>
      <c r="C13" s="38"/>
      <c r="D13" s="35"/>
      <c r="E13" s="35"/>
      <c r="F13" s="35"/>
      <c r="G13" s="35"/>
      <c r="H13" s="35"/>
      <c r="I13" s="39"/>
      <c r="J13" s="39"/>
      <c r="K13" s="39"/>
      <c r="L13" s="39"/>
      <c r="M13" s="39"/>
      <c r="N13" s="39"/>
      <c r="O13" s="33"/>
    </row>
    <row r="14" spans="2:15" s="3" customFormat="1" ht="15" customHeight="1">
      <c r="B14" s="37"/>
      <c r="C14" s="38" t="s">
        <v>108</v>
      </c>
      <c r="D14" s="35"/>
      <c r="E14" s="35"/>
      <c r="F14" s="35"/>
      <c r="G14" s="35"/>
      <c r="H14" s="35"/>
      <c r="I14" s="39"/>
      <c r="J14" s="39"/>
      <c r="K14" s="39"/>
      <c r="L14" s="39"/>
      <c r="M14" s="39"/>
      <c r="N14" s="39"/>
      <c r="O14" s="33"/>
    </row>
    <row r="15" spans="2:15" s="3" customFormat="1" ht="15">
      <c r="B15" s="40"/>
      <c r="C15" s="29" t="s">
        <v>140</v>
      </c>
      <c r="D15" s="28"/>
      <c r="E15" s="29"/>
      <c r="F15" s="30"/>
      <c r="G15" s="31"/>
      <c r="H15" s="32"/>
      <c r="I15" s="29"/>
      <c r="J15" s="29"/>
      <c r="K15" s="29"/>
      <c r="L15" s="29"/>
      <c r="M15" s="29"/>
      <c r="N15" s="29"/>
      <c r="O15" s="33"/>
    </row>
    <row r="16" spans="2:15" s="3" customFormat="1" ht="15" customHeight="1">
      <c r="B16" s="40"/>
      <c r="C16" s="29"/>
      <c r="D16" s="28"/>
      <c r="E16" s="29"/>
      <c r="F16" s="30"/>
      <c r="G16" s="31"/>
      <c r="H16" s="32"/>
      <c r="I16" s="29"/>
      <c r="J16" s="29"/>
      <c r="K16" s="29"/>
      <c r="L16" s="29"/>
      <c r="M16" s="29"/>
      <c r="N16" s="29"/>
      <c r="O16" s="33"/>
    </row>
    <row r="17" spans="2:16" s="3" customFormat="1" ht="15" customHeight="1">
      <c r="B17" s="41"/>
      <c r="C17" s="104"/>
      <c r="D17" s="29" t="s">
        <v>112</v>
      </c>
      <c r="E17" s="87"/>
      <c r="F17" s="102"/>
      <c r="G17" s="88"/>
      <c r="H17" s="104" t="s">
        <v>111</v>
      </c>
      <c r="I17" s="42"/>
      <c r="J17" s="87"/>
      <c r="K17" s="29"/>
      <c r="L17" s="29"/>
      <c r="M17" s="29"/>
      <c r="N17" s="29"/>
      <c r="O17" s="33"/>
    </row>
    <row r="18" spans="2:16" s="3" customFormat="1" ht="3" customHeight="1">
      <c r="B18" s="98"/>
      <c r="C18" s="29"/>
      <c r="D18" s="29"/>
      <c r="E18" s="29"/>
      <c r="F18" s="102"/>
      <c r="G18" s="88"/>
      <c r="H18" s="29"/>
      <c r="I18" s="29"/>
      <c r="J18" s="29"/>
      <c r="K18" s="29"/>
      <c r="L18" s="29"/>
      <c r="M18" s="29"/>
      <c r="N18" s="29"/>
      <c r="O18" s="33"/>
    </row>
    <row r="19" spans="2:16" s="3" customFormat="1" ht="15" customHeight="1">
      <c r="B19" s="41"/>
      <c r="C19" s="39"/>
      <c r="D19" s="29" t="s">
        <v>138</v>
      </c>
      <c r="E19" s="29"/>
      <c r="F19" s="102"/>
      <c r="G19" s="31"/>
      <c r="H19" s="29" t="s">
        <v>144</v>
      </c>
      <c r="I19" s="28"/>
      <c r="J19" s="29"/>
      <c r="K19" s="29"/>
      <c r="L19" s="29"/>
      <c r="M19" s="29"/>
      <c r="N19" s="29"/>
      <c r="O19" s="33"/>
    </row>
    <row r="20" spans="2:16" s="3" customFormat="1" ht="15">
      <c r="B20" s="41"/>
      <c r="C20" s="39"/>
      <c r="D20" s="39" t="s">
        <v>139</v>
      </c>
      <c r="E20" s="39"/>
      <c r="F20" s="103"/>
      <c r="G20" s="102"/>
      <c r="H20" s="35" t="s">
        <v>11</v>
      </c>
      <c r="I20" s="44"/>
      <c r="J20" s="29"/>
      <c r="K20" s="29"/>
      <c r="L20" s="29"/>
      <c r="M20" s="29"/>
      <c r="N20" s="29"/>
      <c r="O20" s="33"/>
      <c r="P20" s="106"/>
    </row>
    <row r="21" spans="2:16" s="3" customFormat="1" ht="14.25">
      <c r="B21" s="41"/>
      <c r="C21" s="35"/>
      <c r="D21" s="39" t="s">
        <v>113</v>
      </c>
      <c r="E21" s="39"/>
      <c r="F21" s="103"/>
      <c r="G21" s="31"/>
      <c r="H21" s="35" t="s">
        <v>0</v>
      </c>
      <c r="I21" s="29"/>
      <c r="J21" s="29"/>
      <c r="K21" s="29"/>
      <c r="L21" s="29"/>
      <c r="M21" s="29"/>
      <c r="N21" s="29"/>
      <c r="O21" s="33"/>
    </row>
    <row r="22" spans="2:16" s="3" customFormat="1" ht="15" customHeight="1">
      <c r="B22" s="41"/>
      <c r="C22" s="35"/>
      <c r="D22" s="43"/>
      <c r="E22" s="39"/>
      <c r="F22" s="103"/>
      <c r="G22" s="31"/>
      <c r="H22" s="29" t="s">
        <v>106</v>
      </c>
      <c r="I22" s="28"/>
      <c r="J22" s="29"/>
      <c r="K22" s="29"/>
      <c r="L22" s="29"/>
      <c r="M22" s="29"/>
      <c r="N22" s="29"/>
      <c r="O22" s="33"/>
    </row>
    <row r="23" spans="2:16" s="3" customFormat="1" ht="15" customHeight="1">
      <c r="B23" s="45"/>
      <c r="C23" s="30"/>
      <c r="D23" s="28"/>
      <c r="E23" s="29"/>
      <c r="F23" s="30"/>
      <c r="G23" s="31"/>
      <c r="H23" s="28"/>
      <c r="I23" s="28"/>
      <c r="J23" s="29"/>
      <c r="K23" s="29"/>
      <c r="L23" s="29"/>
      <c r="M23" s="29"/>
      <c r="N23" s="29"/>
      <c r="O23" s="33"/>
    </row>
    <row r="24" spans="2:16" s="3" customFormat="1" ht="15" customHeight="1">
      <c r="B24" s="26"/>
      <c r="C24" s="29" t="s">
        <v>104</v>
      </c>
      <c r="D24" s="28"/>
      <c r="E24" s="29"/>
      <c r="F24" s="30"/>
      <c r="G24" s="31"/>
      <c r="H24" s="29"/>
      <c r="I24" s="29"/>
      <c r="J24" s="29"/>
      <c r="K24" s="29"/>
      <c r="L24" s="29"/>
      <c r="M24" s="29"/>
      <c r="N24" s="29"/>
      <c r="O24" s="33"/>
    </row>
    <row r="25" spans="2:16" s="6" customFormat="1" ht="30" customHeight="1">
      <c r="B25" s="46"/>
      <c r="C25" s="171" t="s">
        <v>201</v>
      </c>
      <c r="D25" s="172"/>
      <c r="E25" s="172"/>
      <c r="F25" s="172"/>
      <c r="G25" s="172"/>
      <c r="H25" s="172"/>
      <c r="I25" s="172"/>
      <c r="J25" s="172"/>
      <c r="K25" s="172"/>
      <c r="L25" s="172"/>
      <c r="M25" s="172"/>
      <c r="N25" s="172"/>
      <c r="O25" s="48"/>
    </row>
    <row r="26" spans="2:16" s="6" customFormat="1" ht="15" customHeight="1">
      <c r="B26" s="46"/>
      <c r="C26" s="108"/>
      <c r="D26" s="85"/>
      <c r="E26" s="85"/>
      <c r="F26" s="85"/>
      <c r="G26" s="85"/>
      <c r="H26" s="85"/>
      <c r="I26" s="85"/>
      <c r="J26" s="85"/>
      <c r="K26" s="85"/>
      <c r="L26" s="85"/>
      <c r="M26" s="85"/>
      <c r="N26" s="85"/>
      <c r="O26" s="48"/>
    </row>
    <row r="27" spans="2:16" s="6" customFormat="1" ht="30" customHeight="1">
      <c r="B27" s="80"/>
      <c r="C27" s="165" t="s">
        <v>115</v>
      </c>
      <c r="D27" s="169"/>
      <c r="E27" s="169"/>
      <c r="F27" s="169"/>
      <c r="G27" s="169"/>
      <c r="H27" s="169"/>
      <c r="I27" s="169"/>
      <c r="J27" s="169"/>
      <c r="K27" s="169"/>
      <c r="L27" s="169"/>
      <c r="M27" s="169"/>
      <c r="N27" s="169"/>
      <c r="O27" s="82"/>
    </row>
    <row r="28" spans="2:16" s="6" customFormat="1" ht="14.25" customHeight="1">
      <c r="B28" s="80"/>
      <c r="C28" s="165" t="s">
        <v>141</v>
      </c>
      <c r="D28" s="170"/>
      <c r="E28" s="170"/>
      <c r="F28" s="170"/>
      <c r="G28" s="170"/>
      <c r="H28" s="170"/>
      <c r="I28" s="170"/>
      <c r="J28" s="170"/>
      <c r="K28" s="170"/>
      <c r="L28" s="170"/>
      <c r="M28" s="170"/>
      <c r="N28" s="170"/>
      <c r="O28" s="48"/>
    </row>
    <row r="29" spans="2:16" s="6" customFormat="1" ht="14.25" customHeight="1">
      <c r="B29" s="80"/>
      <c r="C29" s="81"/>
      <c r="D29" s="107"/>
      <c r="E29" s="107"/>
      <c r="F29" s="107"/>
      <c r="G29" s="107"/>
      <c r="H29" s="107"/>
      <c r="I29" s="107"/>
      <c r="J29" s="107"/>
      <c r="K29" s="107"/>
      <c r="L29" s="107"/>
      <c r="M29" s="107"/>
      <c r="N29" s="107"/>
      <c r="O29" s="48"/>
    </row>
    <row r="30" spans="2:16" s="6" customFormat="1" ht="14.25" customHeight="1">
      <c r="B30" s="80"/>
      <c r="C30" s="100" t="s">
        <v>224</v>
      </c>
      <c r="D30" s="107"/>
      <c r="E30" s="107"/>
      <c r="F30" s="107"/>
      <c r="G30" s="107"/>
      <c r="H30" s="107"/>
      <c r="I30" s="107"/>
      <c r="J30" s="107"/>
      <c r="K30" s="107"/>
      <c r="L30" s="107"/>
      <c r="M30" s="107"/>
      <c r="N30" s="107"/>
      <c r="O30" s="48"/>
    </row>
    <row r="31" spans="2:16" s="6" customFormat="1" ht="3" customHeight="1">
      <c r="B31" s="80"/>
      <c r="C31" s="29"/>
      <c r="D31" s="107"/>
      <c r="E31" s="107"/>
      <c r="F31" s="107"/>
      <c r="G31" s="107"/>
      <c r="H31" s="107"/>
      <c r="I31" s="107"/>
      <c r="J31" s="107"/>
      <c r="K31" s="107"/>
      <c r="L31" s="107"/>
      <c r="M31" s="107"/>
      <c r="N31" s="107"/>
      <c r="O31" s="48"/>
    </row>
    <row r="32" spans="2:16" s="6" customFormat="1" ht="15" customHeight="1">
      <c r="B32" s="80"/>
      <c r="C32" s="156">
        <v>45264</v>
      </c>
      <c r="D32" s="122" t="s">
        <v>249</v>
      </c>
      <c r="E32" s="107"/>
      <c r="F32" s="107"/>
      <c r="G32" s="107"/>
      <c r="H32" s="107"/>
      <c r="I32" s="107"/>
      <c r="J32" s="107"/>
      <c r="K32" s="107"/>
      <c r="L32" s="107"/>
      <c r="M32" s="107"/>
      <c r="N32" s="107"/>
      <c r="O32" s="48"/>
    </row>
    <row r="33" spans="2:15" s="6" customFormat="1" ht="15" customHeight="1">
      <c r="B33" s="80"/>
      <c r="C33" s="156">
        <v>45310</v>
      </c>
      <c r="D33" s="159" t="s">
        <v>260</v>
      </c>
      <c r="E33" s="107"/>
      <c r="F33" s="107"/>
      <c r="G33" s="107"/>
      <c r="H33" s="107"/>
      <c r="I33" s="107"/>
      <c r="J33" s="107"/>
      <c r="K33" s="107"/>
      <c r="L33" s="107"/>
      <c r="M33" s="107"/>
      <c r="N33" s="107"/>
      <c r="O33" s="48"/>
    </row>
    <row r="34" spans="2:15" s="6" customFormat="1" ht="15" customHeight="1">
      <c r="B34" s="80"/>
      <c r="C34" s="156">
        <v>45324</v>
      </c>
      <c r="D34" s="160" t="s">
        <v>266</v>
      </c>
      <c r="E34" s="107"/>
      <c r="F34" s="107"/>
      <c r="G34" s="107"/>
      <c r="H34" s="107"/>
      <c r="I34" s="107"/>
      <c r="J34" s="107"/>
      <c r="K34" s="107"/>
      <c r="L34" s="107"/>
      <c r="M34" s="107"/>
      <c r="N34" s="107"/>
      <c r="O34" s="48"/>
    </row>
    <row r="35" spans="2:15" s="6" customFormat="1" ht="15" customHeight="1">
      <c r="B35" s="80"/>
      <c r="C35" s="156">
        <v>45324</v>
      </c>
      <c r="D35" s="161" t="s">
        <v>275</v>
      </c>
      <c r="E35" s="107"/>
      <c r="F35" s="107"/>
      <c r="G35" s="107"/>
      <c r="H35" s="107"/>
      <c r="I35" s="107"/>
      <c r="J35" s="107"/>
      <c r="K35" s="107"/>
      <c r="L35" s="107"/>
      <c r="M35" s="107"/>
      <c r="N35" s="107"/>
      <c r="O35" s="48"/>
    </row>
    <row r="36" spans="2:15" s="3" customFormat="1" ht="15" customHeight="1">
      <c r="B36" s="49"/>
      <c r="C36" s="97"/>
      <c r="D36" s="39"/>
      <c r="E36" s="50"/>
      <c r="F36" s="50"/>
      <c r="G36" s="50"/>
      <c r="H36" s="50"/>
      <c r="I36" s="50"/>
      <c r="J36" s="50"/>
      <c r="K36" s="50"/>
      <c r="L36" s="29"/>
      <c r="M36" s="29"/>
      <c r="N36" s="29"/>
      <c r="O36" s="33"/>
    </row>
    <row r="37" spans="2:15" s="3" customFormat="1" ht="15" customHeight="1">
      <c r="B37" s="49"/>
      <c r="C37" s="39" t="s">
        <v>105</v>
      </c>
      <c r="D37" s="50"/>
      <c r="E37" s="50"/>
      <c r="F37" s="50"/>
      <c r="G37" s="50"/>
      <c r="H37" s="50"/>
      <c r="I37" s="50"/>
      <c r="J37" s="50"/>
      <c r="K37" s="50"/>
      <c r="L37" s="29"/>
      <c r="M37" s="29"/>
      <c r="N37" s="29"/>
      <c r="O37" s="33"/>
    </row>
    <row r="38" spans="2:15" s="3" customFormat="1" ht="10.5" customHeight="1">
      <c r="B38" s="26"/>
      <c r="C38" s="47" t="s">
        <v>267</v>
      </c>
      <c r="D38" s="39"/>
      <c r="E38" s="28"/>
      <c r="F38" s="29"/>
      <c r="G38" s="30"/>
      <c r="H38" s="31"/>
      <c r="I38" s="29"/>
      <c r="J38" s="29"/>
      <c r="K38" s="29"/>
      <c r="L38" s="29"/>
      <c r="M38" s="29"/>
      <c r="N38" s="29"/>
      <c r="O38" s="33"/>
    </row>
    <row r="39" spans="2:15" s="3" customFormat="1" ht="15" customHeight="1">
      <c r="B39" s="26"/>
      <c r="C39" s="29"/>
      <c r="D39" s="39"/>
      <c r="E39" s="28"/>
      <c r="F39" s="29"/>
      <c r="G39" s="30"/>
      <c r="H39" s="31"/>
      <c r="I39" s="29"/>
      <c r="J39" s="29"/>
      <c r="K39" s="29"/>
      <c r="L39" s="29"/>
      <c r="M39" s="29"/>
      <c r="N39" s="29"/>
      <c r="O39" s="33"/>
    </row>
    <row r="40" spans="2:15" s="3" customFormat="1" ht="4.1500000000000004" customHeight="1">
      <c r="B40" s="26"/>
      <c r="C40" s="29"/>
      <c r="D40" s="162"/>
      <c r="E40" s="162"/>
      <c r="F40" s="162"/>
      <c r="G40" s="162"/>
      <c r="H40" s="162"/>
      <c r="I40" s="162"/>
      <c r="J40" s="162"/>
      <c r="K40" s="162"/>
      <c r="L40" s="162"/>
      <c r="M40" s="162"/>
      <c r="N40" s="163"/>
      <c r="O40" s="164"/>
    </row>
    <row r="41" spans="2:15" s="3" customFormat="1" ht="15" customHeight="1">
      <c r="B41" s="26"/>
      <c r="C41" s="99" t="s">
        <v>114</v>
      </c>
      <c r="D41" s="28"/>
      <c r="E41" s="29"/>
      <c r="F41" s="28"/>
      <c r="G41" s="29"/>
      <c r="H41" s="29"/>
      <c r="I41" s="29"/>
      <c r="J41" s="29"/>
      <c r="K41" s="29"/>
      <c r="L41" s="29"/>
      <c r="M41" s="29"/>
      <c r="N41" s="29"/>
      <c r="O41" s="33"/>
    </row>
    <row r="42" spans="2:15" ht="3" customHeight="1">
      <c r="B42" s="95"/>
      <c r="C42" s="96"/>
      <c r="D42" s="7"/>
      <c r="E42" s="7"/>
      <c r="F42" s="7"/>
      <c r="G42" s="7"/>
      <c r="H42" s="7"/>
      <c r="I42" s="7"/>
      <c r="J42" s="7"/>
      <c r="K42" s="7"/>
      <c r="L42" s="7"/>
      <c r="M42" s="7"/>
      <c r="N42" s="7"/>
      <c r="O42" s="71"/>
    </row>
    <row r="43" spans="2:15" ht="15" customHeight="1">
      <c r="B43" s="95"/>
      <c r="C43" s="105" t="s">
        <v>116</v>
      </c>
      <c r="D43" s="7"/>
      <c r="E43" s="7"/>
      <c r="F43" s="7"/>
      <c r="G43" s="7"/>
      <c r="H43" s="7"/>
      <c r="I43" s="7"/>
      <c r="J43" s="7"/>
      <c r="K43" s="7"/>
      <c r="L43" s="7"/>
      <c r="M43" s="7"/>
      <c r="N43" s="7"/>
      <c r="O43" s="71"/>
    </row>
    <row r="44" spans="2:15" ht="15" customHeight="1">
      <c r="B44" s="95"/>
      <c r="C44" s="7"/>
      <c r="D44" s="7"/>
      <c r="E44" s="7"/>
      <c r="F44" s="7"/>
      <c r="G44" s="7"/>
      <c r="H44" s="7"/>
      <c r="I44" s="7"/>
      <c r="J44" s="7"/>
      <c r="K44" s="7"/>
      <c r="L44" s="7"/>
      <c r="M44" s="7"/>
      <c r="N44" s="7"/>
      <c r="O44" s="71"/>
    </row>
    <row r="45" spans="2:15" s="3" customFormat="1" ht="15" customHeight="1">
      <c r="B45" s="26"/>
      <c r="C45" s="89" t="s">
        <v>16</v>
      </c>
      <c r="D45" s="28"/>
      <c r="E45" s="29"/>
      <c r="F45" s="28"/>
      <c r="G45" s="29"/>
      <c r="H45" s="89"/>
      <c r="I45" s="29"/>
      <c r="J45" s="29"/>
      <c r="K45" s="29"/>
      <c r="L45" s="29"/>
      <c r="M45" s="29"/>
      <c r="N45" s="29"/>
      <c r="O45" s="33"/>
    </row>
    <row r="46" spans="2:15" s="3" customFormat="1" ht="15" customHeight="1">
      <c r="B46" s="26"/>
      <c r="C46" s="89" t="s">
        <v>17</v>
      </c>
      <c r="D46" s="28"/>
      <c r="E46" s="29"/>
      <c r="F46" s="28"/>
      <c r="G46" s="29"/>
      <c r="H46" s="89"/>
      <c r="I46" s="29"/>
      <c r="J46" s="29"/>
      <c r="K46" s="29"/>
      <c r="L46" s="29"/>
      <c r="M46" s="29"/>
      <c r="N46" s="29"/>
      <c r="O46" s="33"/>
    </row>
    <row r="47" spans="2:15" s="3" customFormat="1" ht="15" customHeight="1">
      <c r="B47" s="26"/>
      <c r="C47" s="92" t="s">
        <v>107</v>
      </c>
      <c r="D47" s="28"/>
      <c r="E47" s="29"/>
      <c r="F47" s="28"/>
      <c r="G47" s="29"/>
      <c r="H47" s="89"/>
      <c r="I47" s="29"/>
      <c r="J47" s="29"/>
      <c r="K47" s="29"/>
      <c r="L47" s="29"/>
      <c r="M47" s="29"/>
      <c r="N47" s="29"/>
      <c r="O47" s="33"/>
    </row>
    <row r="48" spans="2:15" s="3" customFormat="1" ht="15" customHeight="1" thickBot="1">
      <c r="B48" s="56"/>
      <c r="C48" s="91"/>
      <c r="D48" s="51"/>
      <c r="E48" s="53"/>
      <c r="F48" s="55"/>
      <c r="G48" s="52"/>
      <c r="H48" s="53"/>
      <c r="I48" s="55"/>
      <c r="J48" s="52"/>
      <c r="K48" s="54"/>
      <c r="L48" s="52"/>
      <c r="M48" s="52"/>
      <c r="N48" s="52"/>
      <c r="O48" s="57"/>
    </row>
    <row r="49" spans="2:15" ht="15" customHeight="1">
      <c r="B49" s="2"/>
      <c r="C49" s="1"/>
      <c r="D49" s="2"/>
      <c r="E49" s="1"/>
      <c r="F49" s="2"/>
      <c r="G49" s="1"/>
      <c r="H49" s="1"/>
      <c r="I49" s="1"/>
      <c r="J49" s="1"/>
      <c r="K49" s="1"/>
      <c r="L49" s="1"/>
      <c r="M49" s="1"/>
      <c r="N49" s="1"/>
      <c r="O49" s="7"/>
    </row>
    <row r="50" spans="2:15" ht="15" customHeight="1">
      <c r="B50" s="2"/>
      <c r="C50" s="1"/>
      <c r="D50" s="2"/>
      <c r="E50" s="1"/>
      <c r="F50" s="2"/>
      <c r="G50" s="1"/>
      <c r="H50" s="1"/>
      <c r="I50" s="1"/>
      <c r="J50" s="1"/>
      <c r="K50" s="1"/>
      <c r="L50" s="1"/>
      <c r="M50" s="1"/>
      <c r="N50" s="1"/>
      <c r="O50" s="7"/>
    </row>
    <row r="51" spans="2:15" ht="15.75">
      <c r="B51" s="2"/>
      <c r="C51" s="1"/>
      <c r="D51" s="2"/>
      <c r="E51" s="1"/>
      <c r="F51" s="2"/>
      <c r="G51" s="1"/>
      <c r="H51" s="1"/>
      <c r="I51" s="1"/>
      <c r="J51" s="1"/>
      <c r="K51" s="1"/>
      <c r="L51" s="1"/>
      <c r="M51" s="1"/>
      <c r="N51" s="1"/>
      <c r="O51" s="7"/>
    </row>
    <row r="52" spans="2:15" ht="15.75">
      <c r="B52" s="2"/>
      <c r="C52" s="1"/>
      <c r="D52" s="2"/>
      <c r="E52" s="1"/>
      <c r="F52" s="2"/>
      <c r="G52" s="1"/>
      <c r="H52" s="1"/>
      <c r="I52" s="1"/>
      <c r="J52" s="1"/>
      <c r="K52" s="1"/>
      <c r="L52" s="1"/>
      <c r="M52" s="1"/>
      <c r="N52" s="1"/>
      <c r="O52" s="7"/>
    </row>
    <row r="53" spans="2:15" ht="15.75">
      <c r="B53" s="2"/>
      <c r="C53" s="1"/>
      <c r="D53" s="2"/>
      <c r="E53" s="1"/>
      <c r="F53" s="2"/>
      <c r="G53" s="1"/>
      <c r="H53" s="1"/>
      <c r="I53" s="1"/>
      <c r="J53" s="1"/>
      <c r="K53" s="1"/>
      <c r="L53" s="1"/>
      <c r="M53" s="1"/>
      <c r="N53" s="1"/>
      <c r="O53" s="7"/>
    </row>
    <row r="54" spans="2:15" ht="15.75">
      <c r="B54" s="2"/>
      <c r="C54" s="1"/>
      <c r="D54" s="2"/>
      <c r="E54" s="1"/>
      <c r="F54" s="2"/>
      <c r="G54" s="1"/>
      <c r="H54" s="1"/>
      <c r="I54" s="1"/>
      <c r="J54" s="1"/>
      <c r="K54" s="1"/>
      <c r="L54" s="1"/>
      <c r="M54" s="1"/>
      <c r="N54" s="1"/>
      <c r="O54" s="7"/>
    </row>
    <row r="55" spans="2:15" ht="15.75">
      <c r="B55" s="2"/>
      <c r="C55" s="1"/>
      <c r="D55" s="2"/>
      <c r="E55" s="1"/>
      <c r="F55" s="2"/>
      <c r="G55" s="1"/>
      <c r="H55" s="1"/>
      <c r="I55" s="1"/>
      <c r="J55" s="1"/>
      <c r="K55" s="1"/>
      <c r="L55" s="1"/>
      <c r="M55" s="1"/>
      <c r="N55" s="1"/>
      <c r="O55" s="7"/>
    </row>
    <row r="56" spans="2:15" ht="15.75">
      <c r="B56" s="2"/>
      <c r="C56" s="1"/>
      <c r="D56" s="2"/>
      <c r="E56" s="1"/>
      <c r="F56" s="2"/>
      <c r="G56" s="1"/>
      <c r="H56" s="1"/>
      <c r="I56" s="1"/>
      <c r="J56" s="1"/>
      <c r="K56" s="1"/>
      <c r="L56" s="1"/>
      <c r="M56" s="1"/>
      <c r="N56" s="1"/>
      <c r="O56" s="7"/>
    </row>
    <row r="57" spans="2:15" ht="15.75">
      <c r="B57" s="2"/>
      <c r="C57" s="1"/>
      <c r="D57" s="2"/>
      <c r="E57" s="1"/>
      <c r="F57" s="2"/>
      <c r="G57" s="1"/>
      <c r="H57" s="1"/>
      <c r="I57" s="1"/>
      <c r="J57" s="1"/>
      <c r="K57" s="1"/>
      <c r="L57" s="1"/>
      <c r="M57" s="1"/>
      <c r="N57" s="1"/>
      <c r="O57" s="7"/>
    </row>
    <row r="58" spans="2:15" ht="15.75">
      <c r="B58" s="2"/>
      <c r="C58" s="1"/>
      <c r="D58" s="2"/>
      <c r="E58" s="1"/>
      <c r="F58" s="2"/>
      <c r="G58" s="1"/>
      <c r="H58" s="1"/>
      <c r="I58" s="1"/>
      <c r="J58" s="1"/>
      <c r="K58" s="1"/>
      <c r="L58" s="1"/>
      <c r="M58" s="1"/>
      <c r="N58" s="1"/>
      <c r="O58" s="7"/>
    </row>
    <row r="59" spans="2:15" ht="15.75">
      <c r="B59" s="2"/>
      <c r="C59" s="1"/>
      <c r="D59" s="2"/>
      <c r="E59" s="1"/>
      <c r="F59" s="2"/>
      <c r="G59" s="1"/>
      <c r="H59" s="1"/>
      <c r="I59" s="1"/>
      <c r="J59" s="1"/>
      <c r="K59" s="1"/>
      <c r="L59" s="1"/>
      <c r="M59" s="1"/>
      <c r="N59" s="1"/>
      <c r="O59" s="7"/>
    </row>
    <row r="60" spans="2:15" ht="15.75">
      <c r="B60" s="2"/>
      <c r="C60" s="1"/>
      <c r="D60" s="2"/>
      <c r="E60" s="1"/>
      <c r="F60" s="2"/>
      <c r="G60" s="1"/>
      <c r="H60" s="1"/>
      <c r="I60" s="1"/>
      <c r="J60" s="1"/>
      <c r="K60" s="1"/>
      <c r="L60" s="1"/>
      <c r="M60" s="1"/>
      <c r="N60" s="1"/>
      <c r="O60" s="7"/>
    </row>
    <row r="61" spans="2:15">
      <c r="B61" s="8"/>
      <c r="C61" s="8"/>
      <c r="D61" s="8"/>
      <c r="E61" s="8"/>
      <c r="F61" s="8"/>
      <c r="G61" s="8"/>
      <c r="H61" s="8"/>
      <c r="I61" s="8"/>
      <c r="J61" s="8"/>
      <c r="K61" s="8"/>
      <c r="L61" s="8"/>
      <c r="M61" s="8"/>
      <c r="N61" s="8"/>
      <c r="O61" s="7"/>
    </row>
    <row r="62" spans="2:15">
      <c r="B62" s="7"/>
      <c r="C62" s="7"/>
      <c r="D62" s="7"/>
      <c r="E62" s="7"/>
      <c r="F62" s="7"/>
      <c r="G62" s="7"/>
      <c r="H62" s="7"/>
      <c r="I62" s="7"/>
      <c r="J62" s="7"/>
      <c r="K62" s="7"/>
      <c r="L62" s="7"/>
      <c r="M62" s="7"/>
      <c r="N62" s="7"/>
      <c r="O62" s="7"/>
    </row>
    <row r="63" spans="2:15">
      <c r="B63" s="7"/>
      <c r="C63" s="7"/>
      <c r="D63" s="7"/>
      <c r="E63" s="7"/>
      <c r="F63" s="7"/>
      <c r="G63" s="7"/>
      <c r="H63" s="7"/>
      <c r="I63" s="7"/>
      <c r="J63" s="7"/>
      <c r="K63" s="7"/>
      <c r="L63" s="7"/>
      <c r="M63" s="7"/>
      <c r="N63" s="7"/>
      <c r="O63" s="7"/>
    </row>
    <row r="64" spans="2:15">
      <c r="B64" s="7"/>
      <c r="C64" s="7"/>
      <c r="D64" s="7"/>
      <c r="E64" s="7"/>
      <c r="F64" s="7"/>
      <c r="G64" s="7"/>
      <c r="H64" s="7"/>
      <c r="I64" s="7"/>
      <c r="J64" s="7"/>
      <c r="K64" s="7"/>
      <c r="L64" s="7"/>
      <c r="M64" s="7"/>
      <c r="N64" s="7"/>
      <c r="O64" s="7"/>
    </row>
    <row r="65" spans="2:15">
      <c r="B65" s="7"/>
      <c r="C65" s="7"/>
      <c r="D65" s="7"/>
      <c r="E65" s="7"/>
      <c r="F65" s="7"/>
      <c r="G65" s="7"/>
      <c r="H65" s="7"/>
      <c r="I65" s="7"/>
      <c r="J65" s="7"/>
      <c r="K65" s="7"/>
      <c r="L65" s="7"/>
      <c r="M65" s="7"/>
      <c r="N65" s="7"/>
      <c r="O65" s="7"/>
    </row>
    <row r="66" spans="2:15">
      <c r="B66" s="7"/>
      <c r="C66" s="7"/>
      <c r="D66" s="7"/>
      <c r="E66" s="7"/>
      <c r="F66" s="7"/>
      <c r="G66" s="7"/>
      <c r="H66" s="7"/>
      <c r="I66" s="7"/>
      <c r="J66" s="7"/>
      <c r="K66" s="7"/>
      <c r="L66" s="7"/>
      <c r="M66" s="7"/>
      <c r="N66" s="7"/>
      <c r="O66" s="7"/>
    </row>
    <row r="67" spans="2:15">
      <c r="B67" s="7"/>
      <c r="C67" s="7"/>
      <c r="D67" s="7"/>
      <c r="E67" s="7"/>
      <c r="F67" s="7"/>
      <c r="G67" s="7"/>
      <c r="H67" s="7"/>
      <c r="I67" s="7"/>
      <c r="J67" s="7"/>
      <c r="K67" s="7"/>
      <c r="L67" s="7"/>
      <c r="M67" s="7"/>
      <c r="N67" s="7"/>
      <c r="O67" s="7"/>
    </row>
    <row r="68" spans="2:15">
      <c r="B68" s="7"/>
      <c r="C68" s="7"/>
      <c r="D68" s="7"/>
      <c r="E68" s="7"/>
      <c r="F68" s="7"/>
      <c r="G68" s="7"/>
      <c r="H68" s="7"/>
      <c r="I68" s="7"/>
      <c r="J68" s="7"/>
      <c r="K68" s="7"/>
      <c r="L68" s="7"/>
      <c r="M68" s="7"/>
      <c r="N68" s="7"/>
      <c r="O68" s="7"/>
    </row>
    <row r="69" spans="2:15">
      <c r="B69" s="7"/>
      <c r="C69" s="7"/>
      <c r="D69" s="7"/>
      <c r="E69" s="7"/>
      <c r="F69" s="7"/>
      <c r="G69" s="7"/>
      <c r="H69" s="7"/>
      <c r="I69" s="7"/>
      <c r="J69" s="7"/>
      <c r="K69" s="7"/>
      <c r="L69" s="7"/>
      <c r="M69" s="7"/>
      <c r="N69" s="7"/>
      <c r="O69" s="7"/>
    </row>
    <row r="70" spans="2:15">
      <c r="B70" s="7"/>
      <c r="C70" s="7"/>
      <c r="D70" s="7"/>
      <c r="E70" s="7"/>
      <c r="F70" s="7"/>
      <c r="G70" s="7"/>
      <c r="H70" s="7"/>
      <c r="I70" s="7"/>
      <c r="J70" s="7"/>
      <c r="K70" s="7"/>
      <c r="L70" s="7"/>
      <c r="M70" s="7"/>
      <c r="N70" s="7"/>
      <c r="O70" s="7"/>
    </row>
    <row r="71" spans="2:15">
      <c r="B71" s="7"/>
      <c r="C71" s="7"/>
      <c r="D71" s="7"/>
      <c r="E71" s="7"/>
      <c r="F71" s="7"/>
      <c r="G71" s="7"/>
      <c r="H71" s="7"/>
      <c r="I71" s="7"/>
      <c r="J71" s="7"/>
      <c r="K71" s="7"/>
      <c r="L71" s="7"/>
      <c r="M71" s="7"/>
      <c r="N71" s="7"/>
      <c r="O71" s="7"/>
    </row>
    <row r="72" spans="2:15">
      <c r="B72" s="7"/>
      <c r="C72" s="7"/>
      <c r="D72" s="7"/>
      <c r="E72" s="7"/>
      <c r="F72" s="7"/>
      <c r="G72" s="7"/>
      <c r="H72" s="7"/>
      <c r="I72" s="7"/>
      <c r="J72" s="7"/>
      <c r="K72" s="7"/>
      <c r="L72" s="7"/>
      <c r="M72" s="7"/>
      <c r="N72" s="7"/>
      <c r="O72" s="7"/>
    </row>
    <row r="73" spans="2:15">
      <c r="B73" s="7"/>
      <c r="C73" s="7"/>
      <c r="D73" s="7"/>
      <c r="E73" s="7"/>
      <c r="F73" s="7"/>
      <c r="G73" s="7"/>
      <c r="H73" s="7"/>
      <c r="I73" s="7"/>
      <c r="J73" s="7"/>
      <c r="K73" s="7"/>
      <c r="L73" s="7"/>
      <c r="M73" s="7"/>
      <c r="N73" s="7"/>
      <c r="O73" s="7"/>
    </row>
    <row r="74" spans="2:15">
      <c r="B74" s="7"/>
      <c r="C74" s="7"/>
      <c r="D74" s="7"/>
      <c r="E74" s="7"/>
      <c r="F74" s="7"/>
      <c r="G74" s="7"/>
      <c r="H74" s="7"/>
      <c r="I74" s="7"/>
      <c r="J74" s="7"/>
      <c r="K74" s="7"/>
      <c r="L74" s="7"/>
      <c r="M74" s="7"/>
      <c r="N74" s="7"/>
      <c r="O74" s="7"/>
    </row>
    <row r="75" spans="2:15">
      <c r="B75" s="7"/>
      <c r="C75" s="7"/>
      <c r="D75" s="7"/>
      <c r="E75" s="7"/>
      <c r="F75" s="7"/>
      <c r="G75" s="7"/>
      <c r="H75" s="7"/>
      <c r="I75" s="7"/>
      <c r="J75" s="7"/>
      <c r="K75" s="7"/>
      <c r="L75" s="7"/>
      <c r="M75" s="7"/>
      <c r="N75" s="7"/>
      <c r="O75" s="7"/>
    </row>
    <row r="76" spans="2:15">
      <c r="B76" s="7"/>
      <c r="C76" s="7"/>
      <c r="D76" s="7"/>
      <c r="E76" s="7"/>
      <c r="F76" s="7"/>
      <c r="G76" s="7"/>
      <c r="H76" s="7"/>
      <c r="I76" s="7"/>
      <c r="J76" s="7"/>
      <c r="K76" s="7"/>
      <c r="L76" s="7"/>
      <c r="M76" s="7"/>
      <c r="N76" s="7"/>
      <c r="O76" s="7"/>
    </row>
  </sheetData>
  <mergeCells count="8">
    <mergeCell ref="D40:O40"/>
    <mergeCell ref="C8:N8"/>
    <mergeCell ref="C9:N9"/>
    <mergeCell ref="C2:N2"/>
    <mergeCell ref="C27:N27"/>
    <mergeCell ref="C28:N28"/>
    <mergeCell ref="C25:N25"/>
    <mergeCell ref="B3:O3"/>
  </mergeCells>
  <phoneticPr fontId="5" type="noConversion"/>
  <hyperlinks>
    <hyperlink ref="C45" r:id="rId1"/>
    <hyperlink ref="C46" r:id="rId2"/>
  </hyperlinks>
  <pageMargins left="0.25" right="0.25" top="0.75" bottom="0.75" header="0.3" footer="0.3"/>
  <pageSetup scale="68"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4"/>
  <sheetViews>
    <sheetView showGridLines="0" tabSelected="1" zoomScale="80" zoomScaleNormal="80" workbookViewId="0">
      <pane xSplit="3" ySplit="2" topLeftCell="D3" activePane="bottomRight" state="frozen"/>
      <selection pane="topRight" activeCell="D1" sqref="D1"/>
      <selection pane="bottomLeft" activeCell="A3" sqref="A3"/>
      <selection pane="bottomRight" activeCell="L49" sqref="D49:S80"/>
    </sheetView>
  </sheetViews>
  <sheetFormatPr defaultRowHeight="12.75"/>
  <cols>
    <col min="1" max="1" width="1.140625" customWidth="1"/>
    <col min="2" max="2" width="20.7109375" customWidth="1"/>
    <col min="3" max="3" width="13.28515625" style="10" customWidth="1"/>
    <col min="4" max="4" width="14.7109375" customWidth="1"/>
    <col min="5" max="5" width="14.85546875" customWidth="1"/>
    <col min="6" max="6" width="23" customWidth="1"/>
    <col min="7" max="7" width="18" customWidth="1"/>
    <col min="8" max="8" width="24.28515625" customWidth="1"/>
    <col min="9" max="9" width="12.42578125" customWidth="1"/>
    <col min="10" max="10" width="34.7109375" style="10" customWidth="1"/>
    <col min="11" max="11" width="12.85546875" customWidth="1"/>
    <col min="12" max="12" width="64.5703125" style="18" customWidth="1"/>
    <col min="13" max="13" width="11.7109375" customWidth="1"/>
    <col min="14" max="14" width="17.28515625" style="9" bestFit="1" customWidth="1"/>
    <col min="15" max="15" width="12.140625" style="9" customWidth="1"/>
    <col min="16" max="16" width="38.5703125" style="9" customWidth="1"/>
    <col min="17" max="17" width="14.28515625" style="9" customWidth="1"/>
    <col min="18" max="18" width="18.42578125" style="9" customWidth="1"/>
    <col min="19" max="19" width="12.7109375" bestFit="1" customWidth="1"/>
    <col min="20" max="20" width="16.7109375" bestFit="1" customWidth="1"/>
    <col min="21" max="21" width="13.42578125" style="10" bestFit="1" customWidth="1"/>
    <col min="22" max="22" width="34.28515625" customWidth="1"/>
    <col min="23" max="23" width="14.28515625" customWidth="1"/>
    <col min="24" max="24" width="14.140625" customWidth="1"/>
    <col min="25" max="25" width="1.28515625" style="10" customWidth="1"/>
    <col min="26" max="26" width="8.7109375" customWidth="1"/>
    <col min="27" max="28" width="8.85546875" style="140"/>
  </cols>
  <sheetData>
    <row r="1" spans="1:28" ht="6.6" customHeight="1">
      <c r="A1" s="21"/>
      <c r="B1" s="21"/>
      <c r="C1" s="22"/>
      <c r="D1" s="21"/>
      <c r="E1" s="21"/>
      <c r="F1" s="21"/>
      <c r="G1" s="21"/>
      <c r="H1" s="21"/>
      <c r="I1" s="21"/>
      <c r="J1" s="22"/>
      <c r="K1" s="21"/>
      <c r="L1" s="23"/>
      <c r="M1" s="21"/>
      <c r="N1" s="24"/>
      <c r="O1" s="24"/>
      <c r="P1" s="24"/>
      <c r="Q1" s="24"/>
      <c r="R1" s="24"/>
      <c r="S1" s="21"/>
      <c r="T1" s="21"/>
      <c r="U1" s="22"/>
      <c r="V1" s="21"/>
      <c r="W1" s="21"/>
      <c r="X1" s="21"/>
      <c r="Y1" s="22"/>
    </row>
    <row r="2" spans="1:28" s="3" customFormat="1" ht="60.75" thickBot="1">
      <c r="A2" s="25"/>
      <c r="B2" s="78" t="s">
        <v>80</v>
      </c>
      <c r="C2" s="78" t="s">
        <v>79</v>
      </c>
      <c r="D2" s="20" t="s">
        <v>2</v>
      </c>
      <c r="E2" s="78" t="s">
        <v>83</v>
      </c>
      <c r="F2" s="78" t="s">
        <v>82</v>
      </c>
      <c r="G2" s="78" t="s">
        <v>88</v>
      </c>
      <c r="H2" s="78" t="s">
        <v>210</v>
      </c>
      <c r="I2" s="78" t="s">
        <v>81</v>
      </c>
      <c r="J2" s="78" t="s">
        <v>124</v>
      </c>
      <c r="K2" s="83" t="s">
        <v>91</v>
      </c>
      <c r="L2" s="83" t="s">
        <v>216</v>
      </c>
      <c r="M2" s="83" t="s">
        <v>90</v>
      </c>
      <c r="N2" s="84" t="s">
        <v>92</v>
      </c>
      <c r="O2" s="83" t="s">
        <v>93</v>
      </c>
      <c r="P2" s="78" t="s">
        <v>94</v>
      </c>
      <c r="Q2" s="78" t="s">
        <v>95</v>
      </c>
      <c r="R2" s="79" t="s">
        <v>96</v>
      </c>
      <c r="S2" s="78" t="s">
        <v>97</v>
      </c>
      <c r="T2" s="78" t="s">
        <v>98</v>
      </c>
      <c r="U2" s="78" t="s">
        <v>99</v>
      </c>
      <c r="V2" s="78" t="s">
        <v>100</v>
      </c>
      <c r="W2" s="78" t="s">
        <v>101</v>
      </c>
      <c r="X2" s="78" t="s">
        <v>102</v>
      </c>
      <c r="Y2" s="25"/>
      <c r="AA2" s="140"/>
      <c r="AB2" s="140"/>
    </row>
    <row r="3" spans="1:28" ht="27" customHeight="1" thickTop="1">
      <c r="A3" s="21"/>
      <c r="B3" s="142" t="s">
        <v>13</v>
      </c>
      <c r="C3" s="142" t="s">
        <v>12</v>
      </c>
      <c r="D3" s="142" t="s">
        <v>229</v>
      </c>
      <c r="E3" s="144" t="s">
        <v>86</v>
      </c>
      <c r="F3" s="142" t="s">
        <v>119</v>
      </c>
      <c r="G3" s="142" t="s">
        <v>120</v>
      </c>
      <c r="H3" s="142" t="s">
        <v>217</v>
      </c>
      <c r="I3" s="142" t="s">
        <v>206</v>
      </c>
      <c r="J3" s="145" t="s">
        <v>27</v>
      </c>
      <c r="K3" s="146">
        <f>247*0.84</f>
        <v>207.48</v>
      </c>
      <c r="L3" s="146">
        <f t="shared" ref="L3:L45" si="0">K3/10</f>
        <v>20.747999999999998</v>
      </c>
      <c r="M3" s="146">
        <v>7.5</v>
      </c>
      <c r="N3" s="146">
        <f>K3+M3</f>
        <v>214.98</v>
      </c>
      <c r="O3" s="146">
        <f t="shared" ref="O3:O45" si="1">N3/10</f>
        <v>21.497999999999998</v>
      </c>
      <c r="P3" s="147" t="s">
        <v>134</v>
      </c>
      <c r="Q3" s="146">
        <f>(K3*0.99)+M3</f>
        <v>212.90519999999998</v>
      </c>
      <c r="R3" s="147"/>
      <c r="S3" s="147" t="s">
        <v>5</v>
      </c>
      <c r="T3" s="148" t="s">
        <v>62</v>
      </c>
      <c r="U3" s="148" t="s">
        <v>197</v>
      </c>
      <c r="V3" s="147" t="s">
        <v>233</v>
      </c>
      <c r="W3" s="147" t="s">
        <v>1</v>
      </c>
      <c r="X3" s="147" t="s">
        <v>6</v>
      </c>
      <c r="Y3" s="21"/>
    </row>
    <row r="4" spans="1:28" ht="27" customHeight="1">
      <c r="A4" s="21"/>
      <c r="B4" s="143" t="s">
        <v>13</v>
      </c>
      <c r="C4" s="143" t="s">
        <v>12</v>
      </c>
      <c r="D4" s="142" t="s">
        <v>229</v>
      </c>
      <c r="E4" s="144" t="s">
        <v>86</v>
      </c>
      <c r="F4" s="142" t="s">
        <v>119</v>
      </c>
      <c r="G4" s="143" t="s">
        <v>120</v>
      </c>
      <c r="H4" s="142" t="s">
        <v>217</v>
      </c>
      <c r="I4" s="142" t="s">
        <v>206</v>
      </c>
      <c r="J4" s="149" t="s">
        <v>4</v>
      </c>
      <c r="K4" s="146">
        <f>247*0.84</f>
        <v>207.48</v>
      </c>
      <c r="L4" s="146">
        <f t="shared" si="0"/>
        <v>20.747999999999998</v>
      </c>
      <c r="M4" s="150">
        <v>7.5</v>
      </c>
      <c r="N4" s="146">
        <f>K4+M4</f>
        <v>214.98</v>
      </c>
      <c r="O4" s="146">
        <f t="shared" si="1"/>
        <v>21.497999999999998</v>
      </c>
      <c r="P4" s="151" t="s">
        <v>261</v>
      </c>
      <c r="Q4" s="150">
        <f>M4+(0.98*K4)</f>
        <v>210.8304</v>
      </c>
      <c r="R4" s="151"/>
      <c r="S4" s="151" t="s">
        <v>5</v>
      </c>
      <c r="T4" s="152" t="s">
        <v>65</v>
      </c>
      <c r="U4" s="152" t="s">
        <v>198</v>
      </c>
      <c r="V4" s="147" t="s">
        <v>235</v>
      </c>
      <c r="W4" s="151" t="s">
        <v>44</v>
      </c>
      <c r="X4" s="151" t="s">
        <v>6</v>
      </c>
      <c r="Y4" s="21"/>
    </row>
    <row r="5" spans="1:28" ht="27" customHeight="1">
      <c r="A5" s="21"/>
      <c r="B5" s="143" t="s">
        <v>13</v>
      </c>
      <c r="C5" s="143" t="s">
        <v>12</v>
      </c>
      <c r="D5" s="142" t="s">
        <v>229</v>
      </c>
      <c r="E5" s="144" t="s">
        <v>86</v>
      </c>
      <c r="F5" s="142" t="s">
        <v>119</v>
      </c>
      <c r="G5" s="143" t="s">
        <v>120</v>
      </c>
      <c r="H5" s="142" t="s">
        <v>217</v>
      </c>
      <c r="I5" s="142" t="s">
        <v>206</v>
      </c>
      <c r="J5" s="149" t="s">
        <v>18</v>
      </c>
      <c r="K5" s="146">
        <f>247*0.84</f>
        <v>207.48</v>
      </c>
      <c r="L5" s="146">
        <f t="shared" si="0"/>
        <v>20.747999999999998</v>
      </c>
      <c r="M5" s="150">
        <v>7.5</v>
      </c>
      <c r="N5" s="150">
        <f>K5+M5</f>
        <v>214.98</v>
      </c>
      <c r="O5" s="146">
        <f t="shared" si="1"/>
        <v>21.497999999999998</v>
      </c>
      <c r="P5" s="151"/>
      <c r="Q5" s="150">
        <f>N5</f>
        <v>214.98</v>
      </c>
      <c r="R5" s="151"/>
      <c r="S5" s="151" t="s">
        <v>5</v>
      </c>
      <c r="T5" s="152" t="s">
        <v>69</v>
      </c>
      <c r="U5" s="152" t="s">
        <v>199</v>
      </c>
      <c r="V5" s="151" t="s">
        <v>234</v>
      </c>
      <c r="W5" s="151" t="s">
        <v>1</v>
      </c>
      <c r="X5" s="151" t="s">
        <v>6</v>
      </c>
      <c r="Y5" s="21"/>
    </row>
    <row r="6" spans="1:28" ht="27" customHeight="1">
      <c r="A6" s="21"/>
      <c r="B6" s="143" t="s">
        <v>3</v>
      </c>
      <c r="C6" s="143" t="s">
        <v>32</v>
      </c>
      <c r="D6" s="143" t="s">
        <v>259</v>
      </c>
      <c r="E6" s="144" t="s">
        <v>85</v>
      </c>
      <c r="F6" s="142" t="s">
        <v>118</v>
      </c>
      <c r="G6" s="143" t="s">
        <v>120</v>
      </c>
      <c r="H6" s="142" t="s">
        <v>265</v>
      </c>
      <c r="I6" s="142" t="s">
        <v>207</v>
      </c>
      <c r="J6" s="149" t="s">
        <v>27</v>
      </c>
      <c r="K6" s="150">
        <v>177.15</v>
      </c>
      <c r="L6" s="146">
        <f t="shared" si="0"/>
        <v>17.715</v>
      </c>
      <c r="M6" s="150">
        <v>7.5</v>
      </c>
      <c r="N6" s="150">
        <f>K6+M6</f>
        <v>184.65</v>
      </c>
      <c r="O6" s="146">
        <f t="shared" si="1"/>
        <v>18.465</v>
      </c>
      <c r="P6" s="151" t="s">
        <v>134</v>
      </c>
      <c r="Q6" s="150">
        <f>(K6*0.99)+M6</f>
        <v>182.8785</v>
      </c>
      <c r="R6" s="151"/>
      <c r="S6" s="151" t="s">
        <v>5</v>
      </c>
      <c r="T6" s="152" t="s">
        <v>62</v>
      </c>
      <c r="U6" s="152" t="s">
        <v>145</v>
      </c>
      <c r="V6" s="151" t="s">
        <v>121</v>
      </c>
      <c r="W6" s="151" t="s">
        <v>1</v>
      </c>
      <c r="X6" s="151" t="s">
        <v>6</v>
      </c>
      <c r="Y6" s="21"/>
    </row>
    <row r="7" spans="1:28" ht="27" customHeight="1">
      <c r="A7" s="21"/>
      <c r="B7" s="143" t="s">
        <v>3</v>
      </c>
      <c r="C7" s="143" t="s">
        <v>32</v>
      </c>
      <c r="D7" s="143" t="s">
        <v>259</v>
      </c>
      <c r="E7" s="153" t="s">
        <v>85</v>
      </c>
      <c r="F7" s="143" t="s">
        <v>118</v>
      </c>
      <c r="G7" s="143" t="s">
        <v>120</v>
      </c>
      <c r="H7" s="142" t="s">
        <v>265</v>
      </c>
      <c r="I7" s="142" t="s">
        <v>207</v>
      </c>
      <c r="J7" s="149" t="s">
        <v>4</v>
      </c>
      <c r="K7" s="150">
        <v>177.15</v>
      </c>
      <c r="L7" s="146">
        <f t="shared" si="0"/>
        <v>17.715</v>
      </c>
      <c r="M7" s="150">
        <v>7.5</v>
      </c>
      <c r="N7" s="150">
        <f t="shared" ref="N7:N13" si="2">K7+M7</f>
        <v>184.65</v>
      </c>
      <c r="O7" s="146">
        <f t="shared" si="1"/>
        <v>18.465</v>
      </c>
      <c r="P7" s="151" t="s">
        <v>261</v>
      </c>
      <c r="Q7" s="150">
        <f>M7+(0.98*K7)</f>
        <v>181.107</v>
      </c>
      <c r="R7" s="151"/>
      <c r="S7" s="151" t="s">
        <v>5</v>
      </c>
      <c r="T7" s="152" t="s">
        <v>65</v>
      </c>
      <c r="U7" s="152" t="s">
        <v>67</v>
      </c>
      <c r="V7" s="147" t="s">
        <v>222</v>
      </c>
      <c r="W7" s="151" t="s">
        <v>44</v>
      </c>
      <c r="X7" s="151" t="s">
        <v>6</v>
      </c>
      <c r="Y7" s="21"/>
    </row>
    <row r="8" spans="1:28" ht="27" customHeight="1">
      <c r="A8" s="21"/>
      <c r="B8" s="143" t="s">
        <v>3</v>
      </c>
      <c r="C8" s="143" t="s">
        <v>32</v>
      </c>
      <c r="D8" s="143" t="s">
        <v>259</v>
      </c>
      <c r="E8" s="153" t="s">
        <v>85</v>
      </c>
      <c r="F8" s="143" t="s">
        <v>118</v>
      </c>
      <c r="G8" s="143" t="s">
        <v>120</v>
      </c>
      <c r="H8" s="142" t="s">
        <v>265</v>
      </c>
      <c r="I8" s="142" t="s">
        <v>207</v>
      </c>
      <c r="J8" s="149" t="s">
        <v>3</v>
      </c>
      <c r="K8" s="150">
        <f>177.15</f>
        <v>177.15</v>
      </c>
      <c r="L8" s="146">
        <f t="shared" si="0"/>
        <v>17.715</v>
      </c>
      <c r="M8" s="150">
        <v>7.5</v>
      </c>
      <c r="N8" s="150">
        <f t="shared" si="2"/>
        <v>184.65</v>
      </c>
      <c r="O8" s="146">
        <f t="shared" si="1"/>
        <v>18.465</v>
      </c>
      <c r="P8" s="151" t="s">
        <v>227</v>
      </c>
      <c r="Q8" s="150">
        <f>(K8*0.98)+M8</f>
        <v>181.107</v>
      </c>
      <c r="R8" s="152" t="s">
        <v>52</v>
      </c>
      <c r="S8" s="151" t="s">
        <v>8</v>
      </c>
      <c r="T8" s="152" t="s">
        <v>54</v>
      </c>
      <c r="U8" s="152" t="s">
        <v>55</v>
      </c>
      <c r="V8" s="147" t="s">
        <v>122</v>
      </c>
      <c r="W8" s="151" t="s">
        <v>1</v>
      </c>
      <c r="X8" s="151" t="s">
        <v>135</v>
      </c>
      <c r="Y8" s="21"/>
    </row>
    <row r="9" spans="1:28" ht="27" customHeight="1">
      <c r="A9" s="21"/>
      <c r="B9" s="143" t="s">
        <v>3</v>
      </c>
      <c r="C9" s="143" t="s">
        <v>32</v>
      </c>
      <c r="D9" s="143" t="s">
        <v>259</v>
      </c>
      <c r="E9" s="153" t="s">
        <v>85</v>
      </c>
      <c r="F9" s="143" t="s">
        <v>118</v>
      </c>
      <c r="G9" s="143" t="s">
        <v>120</v>
      </c>
      <c r="H9" s="142" t="s">
        <v>265</v>
      </c>
      <c r="I9" s="142" t="s">
        <v>207</v>
      </c>
      <c r="J9" s="149" t="s">
        <v>18</v>
      </c>
      <c r="K9" s="150">
        <v>177.15</v>
      </c>
      <c r="L9" s="146">
        <f t="shared" si="0"/>
        <v>17.715</v>
      </c>
      <c r="M9" s="150">
        <v>7.5</v>
      </c>
      <c r="N9" s="150">
        <f t="shared" si="2"/>
        <v>184.65</v>
      </c>
      <c r="O9" s="146">
        <f t="shared" si="1"/>
        <v>18.465</v>
      </c>
      <c r="P9" s="151"/>
      <c r="Q9" s="150">
        <f>N9</f>
        <v>184.65</v>
      </c>
      <c r="R9" s="151"/>
      <c r="S9" s="151" t="s">
        <v>5</v>
      </c>
      <c r="T9" s="152" t="s">
        <v>69</v>
      </c>
      <c r="U9" s="152" t="s">
        <v>220</v>
      </c>
      <c r="V9" s="147"/>
      <c r="W9" s="151" t="s">
        <v>1</v>
      </c>
      <c r="X9" s="151" t="s">
        <v>6</v>
      </c>
      <c r="Y9" s="21"/>
    </row>
    <row r="10" spans="1:28" ht="27" customHeight="1">
      <c r="A10" s="21"/>
      <c r="B10" s="143" t="s">
        <v>3</v>
      </c>
      <c r="C10" s="143" t="s">
        <v>34</v>
      </c>
      <c r="D10" s="143" t="s">
        <v>258</v>
      </c>
      <c r="E10" s="153" t="s">
        <v>85</v>
      </c>
      <c r="F10" s="143" t="s">
        <v>118</v>
      </c>
      <c r="G10" s="143" t="s">
        <v>120</v>
      </c>
      <c r="H10" s="142" t="s">
        <v>265</v>
      </c>
      <c r="I10" s="142" t="s">
        <v>207</v>
      </c>
      <c r="J10" s="149" t="s">
        <v>27</v>
      </c>
      <c r="K10" s="150">
        <v>177.15</v>
      </c>
      <c r="L10" s="146">
        <f t="shared" si="0"/>
        <v>17.715</v>
      </c>
      <c r="M10" s="150">
        <v>7.5</v>
      </c>
      <c r="N10" s="150">
        <f t="shared" si="2"/>
        <v>184.65</v>
      </c>
      <c r="O10" s="146">
        <f t="shared" si="1"/>
        <v>18.465</v>
      </c>
      <c r="P10" s="151" t="s">
        <v>134</v>
      </c>
      <c r="Q10" s="150">
        <f>(K10*0.99)+M10</f>
        <v>182.8785</v>
      </c>
      <c r="R10" s="151"/>
      <c r="S10" s="151" t="s">
        <v>5</v>
      </c>
      <c r="T10" s="152" t="s">
        <v>62</v>
      </c>
      <c r="U10" s="152" t="s">
        <v>145</v>
      </c>
      <c r="V10" s="147" t="s">
        <v>121</v>
      </c>
      <c r="W10" s="151" t="s">
        <v>1</v>
      </c>
      <c r="X10" s="151" t="s">
        <v>6</v>
      </c>
      <c r="Y10" s="21"/>
    </row>
    <row r="11" spans="1:28" ht="27" customHeight="1">
      <c r="A11" s="21"/>
      <c r="B11" s="143" t="s">
        <v>3</v>
      </c>
      <c r="C11" s="143" t="s">
        <v>34</v>
      </c>
      <c r="D11" s="143" t="s">
        <v>258</v>
      </c>
      <c r="E11" s="153" t="s">
        <v>85</v>
      </c>
      <c r="F11" s="143" t="s">
        <v>118</v>
      </c>
      <c r="G11" s="143" t="s">
        <v>120</v>
      </c>
      <c r="H11" s="142" t="s">
        <v>265</v>
      </c>
      <c r="I11" s="142" t="s">
        <v>207</v>
      </c>
      <c r="J11" s="149" t="s">
        <v>4</v>
      </c>
      <c r="K11" s="150">
        <v>177.15</v>
      </c>
      <c r="L11" s="146">
        <f t="shared" si="0"/>
        <v>17.715</v>
      </c>
      <c r="M11" s="150">
        <v>7.5</v>
      </c>
      <c r="N11" s="150">
        <f t="shared" si="2"/>
        <v>184.65</v>
      </c>
      <c r="O11" s="146">
        <f t="shared" si="1"/>
        <v>18.465</v>
      </c>
      <c r="P11" s="151" t="s">
        <v>261</v>
      </c>
      <c r="Q11" s="150">
        <f>M11+(0.98*K11)</f>
        <v>181.107</v>
      </c>
      <c r="R11" s="151"/>
      <c r="S11" s="151" t="s">
        <v>5</v>
      </c>
      <c r="T11" s="152" t="s">
        <v>65</v>
      </c>
      <c r="U11" s="152" t="s">
        <v>67</v>
      </c>
      <c r="V11" s="147" t="s">
        <v>222</v>
      </c>
      <c r="W11" s="151" t="s">
        <v>44</v>
      </c>
      <c r="X11" s="151" t="s">
        <v>6</v>
      </c>
      <c r="Y11" s="21"/>
    </row>
    <row r="12" spans="1:28" ht="27" customHeight="1">
      <c r="A12" s="21"/>
      <c r="B12" s="143" t="s">
        <v>3</v>
      </c>
      <c r="C12" s="143" t="s">
        <v>34</v>
      </c>
      <c r="D12" s="143" t="s">
        <v>258</v>
      </c>
      <c r="E12" s="153" t="s">
        <v>85</v>
      </c>
      <c r="F12" s="143" t="s">
        <v>118</v>
      </c>
      <c r="G12" s="143" t="s">
        <v>120</v>
      </c>
      <c r="H12" s="142" t="s">
        <v>265</v>
      </c>
      <c r="I12" s="142" t="s">
        <v>207</v>
      </c>
      <c r="J12" s="149" t="s">
        <v>3</v>
      </c>
      <c r="K12" s="150">
        <f>177.15</f>
        <v>177.15</v>
      </c>
      <c r="L12" s="146">
        <f t="shared" si="0"/>
        <v>17.715</v>
      </c>
      <c r="M12" s="150">
        <v>7.5</v>
      </c>
      <c r="N12" s="150">
        <f t="shared" si="2"/>
        <v>184.65</v>
      </c>
      <c r="O12" s="146">
        <f t="shared" si="1"/>
        <v>18.465</v>
      </c>
      <c r="P12" s="151" t="s">
        <v>227</v>
      </c>
      <c r="Q12" s="150">
        <f>(K12*0.98)+M12</f>
        <v>181.107</v>
      </c>
      <c r="R12" s="152" t="s">
        <v>52</v>
      </c>
      <c r="S12" s="151" t="s">
        <v>8</v>
      </c>
      <c r="T12" s="152" t="s">
        <v>54</v>
      </c>
      <c r="U12" s="152" t="s">
        <v>55</v>
      </c>
      <c r="V12" s="147" t="s">
        <v>122</v>
      </c>
      <c r="W12" s="151" t="s">
        <v>1</v>
      </c>
      <c r="X12" s="151" t="s">
        <v>135</v>
      </c>
      <c r="Y12" s="21"/>
    </row>
    <row r="13" spans="1:28" ht="27" customHeight="1">
      <c r="A13" s="21"/>
      <c r="B13" s="143" t="s">
        <v>3</v>
      </c>
      <c r="C13" s="143" t="s">
        <v>34</v>
      </c>
      <c r="D13" s="143" t="s">
        <v>258</v>
      </c>
      <c r="E13" s="153" t="s">
        <v>85</v>
      </c>
      <c r="F13" s="143" t="s">
        <v>118</v>
      </c>
      <c r="G13" s="143" t="s">
        <v>120</v>
      </c>
      <c r="H13" s="142" t="s">
        <v>265</v>
      </c>
      <c r="I13" s="142" t="s">
        <v>207</v>
      </c>
      <c r="J13" s="149" t="s">
        <v>18</v>
      </c>
      <c r="K13" s="150">
        <v>177.15</v>
      </c>
      <c r="L13" s="146">
        <f t="shared" si="0"/>
        <v>17.715</v>
      </c>
      <c r="M13" s="150">
        <v>7.5</v>
      </c>
      <c r="N13" s="150">
        <f t="shared" si="2"/>
        <v>184.65</v>
      </c>
      <c r="O13" s="146">
        <f t="shared" si="1"/>
        <v>18.465</v>
      </c>
      <c r="P13" s="151"/>
      <c r="Q13" s="150">
        <f>N13</f>
        <v>184.65</v>
      </c>
      <c r="R13" s="151"/>
      <c r="S13" s="151" t="s">
        <v>5</v>
      </c>
      <c r="T13" s="152" t="s">
        <v>69</v>
      </c>
      <c r="U13" s="152" t="s">
        <v>220</v>
      </c>
      <c r="V13" s="147"/>
      <c r="W13" s="151" t="s">
        <v>1</v>
      </c>
      <c r="X13" s="151" t="s">
        <v>6</v>
      </c>
      <c r="Y13" s="21"/>
    </row>
    <row r="14" spans="1:28" ht="27" customHeight="1">
      <c r="A14" s="21"/>
      <c r="B14" s="143" t="s">
        <v>42</v>
      </c>
      <c r="C14" s="143" t="s">
        <v>14</v>
      </c>
      <c r="D14" s="143" t="s">
        <v>243</v>
      </c>
      <c r="E14" s="153" t="s">
        <v>85</v>
      </c>
      <c r="F14" s="143" t="s">
        <v>118</v>
      </c>
      <c r="G14" s="143" t="s">
        <v>120</v>
      </c>
      <c r="H14" s="143" t="s">
        <v>212</v>
      </c>
      <c r="I14" s="142" t="s">
        <v>209</v>
      </c>
      <c r="J14" s="149" t="s">
        <v>0</v>
      </c>
      <c r="K14" s="150">
        <v>633.39</v>
      </c>
      <c r="L14" s="146">
        <f t="shared" si="0"/>
        <v>63.338999999999999</v>
      </c>
      <c r="M14" s="150">
        <v>7.5</v>
      </c>
      <c r="N14" s="150">
        <f>K14+M14</f>
        <v>640.89</v>
      </c>
      <c r="O14" s="146">
        <f t="shared" si="1"/>
        <v>64.088999999999999</v>
      </c>
      <c r="P14" s="151" t="s">
        <v>273</v>
      </c>
      <c r="Q14" s="150">
        <f>M14+((0.98*K14))</f>
        <v>628.22219999999993</v>
      </c>
      <c r="R14" s="152" t="s">
        <v>52</v>
      </c>
      <c r="S14" s="151" t="s">
        <v>5</v>
      </c>
      <c r="T14" s="152" t="s">
        <v>57</v>
      </c>
      <c r="U14" s="152" t="s">
        <v>218</v>
      </c>
      <c r="V14" s="151" t="s">
        <v>240</v>
      </c>
      <c r="W14" s="151" t="s">
        <v>239</v>
      </c>
      <c r="X14" s="151" t="s">
        <v>135</v>
      </c>
      <c r="Y14" s="21"/>
    </row>
    <row r="15" spans="1:28" ht="27" customHeight="1">
      <c r="A15" s="21"/>
      <c r="B15" s="143" t="s">
        <v>42</v>
      </c>
      <c r="C15" s="143" t="s">
        <v>14</v>
      </c>
      <c r="D15" s="143" t="s">
        <v>243</v>
      </c>
      <c r="E15" s="153" t="s">
        <v>85</v>
      </c>
      <c r="F15" s="143" t="s">
        <v>118</v>
      </c>
      <c r="G15" s="143" t="s">
        <v>120</v>
      </c>
      <c r="H15" s="143" t="s">
        <v>212</v>
      </c>
      <c r="I15" s="142" t="s">
        <v>209</v>
      </c>
      <c r="J15" s="149" t="s">
        <v>27</v>
      </c>
      <c r="K15" s="150">
        <v>633.39</v>
      </c>
      <c r="L15" s="146">
        <f t="shared" si="0"/>
        <v>63.338999999999999</v>
      </c>
      <c r="M15" s="150">
        <v>7.5</v>
      </c>
      <c r="N15" s="150">
        <f>K15+M15</f>
        <v>640.89</v>
      </c>
      <c r="O15" s="146">
        <f t="shared" si="1"/>
        <v>64.088999999999999</v>
      </c>
      <c r="P15" s="151" t="s">
        <v>132</v>
      </c>
      <c r="Q15" s="150">
        <f>(K15*0.99)+M15</f>
        <v>634.55610000000001</v>
      </c>
      <c r="R15" s="152"/>
      <c r="S15" s="151" t="s">
        <v>5</v>
      </c>
      <c r="T15" s="152" t="s">
        <v>62</v>
      </c>
      <c r="U15" s="152" t="s">
        <v>64</v>
      </c>
      <c r="V15" s="151" t="s">
        <v>121</v>
      </c>
      <c r="W15" s="151" t="s">
        <v>46</v>
      </c>
      <c r="X15" s="151" t="s">
        <v>6</v>
      </c>
      <c r="Y15" s="21"/>
    </row>
    <row r="16" spans="1:28" ht="27" customHeight="1">
      <c r="A16" s="21"/>
      <c r="B16" s="143" t="s">
        <v>42</v>
      </c>
      <c r="C16" s="143" t="s">
        <v>14</v>
      </c>
      <c r="D16" s="143" t="s">
        <v>243</v>
      </c>
      <c r="E16" s="153" t="s">
        <v>85</v>
      </c>
      <c r="F16" s="143" t="s">
        <v>118</v>
      </c>
      <c r="G16" s="143" t="s">
        <v>120</v>
      </c>
      <c r="H16" s="143" t="s">
        <v>212</v>
      </c>
      <c r="I16" s="142" t="s">
        <v>209</v>
      </c>
      <c r="J16" s="149" t="s">
        <v>4</v>
      </c>
      <c r="K16" s="150">
        <v>633.39</v>
      </c>
      <c r="L16" s="146">
        <f t="shared" si="0"/>
        <v>63.338999999999999</v>
      </c>
      <c r="M16" s="150">
        <v>7.5</v>
      </c>
      <c r="N16" s="150">
        <f t="shared" ref="N16" si="3">K16+M16</f>
        <v>640.89</v>
      </c>
      <c r="O16" s="146">
        <f t="shared" si="1"/>
        <v>64.088999999999999</v>
      </c>
      <c r="P16" s="151" t="s">
        <v>261</v>
      </c>
      <c r="Q16" s="150">
        <f>M16+(0.98*K16)</f>
        <v>628.22219999999993</v>
      </c>
      <c r="R16" s="152"/>
      <c r="S16" s="151" t="s">
        <v>5</v>
      </c>
      <c r="T16" s="152" t="s">
        <v>65</v>
      </c>
      <c r="U16" s="152" t="s">
        <v>66</v>
      </c>
      <c r="V16" s="147" t="s">
        <v>222</v>
      </c>
      <c r="W16" s="151" t="s">
        <v>44</v>
      </c>
      <c r="X16" s="151" t="s">
        <v>6</v>
      </c>
      <c r="Y16" s="21"/>
    </row>
    <row r="17" spans="1:25" ht="27" customHeight="1">
      <c r="A17" s="21"/>
      <c r="B17" s="143" t="s">
        <v>42</v>
      </c>
      <c r="C17" s="143" t="s">
        <v>35</v>
      </c>
      <c r="D17" s="143" t="s">
        <v>242</v>
      </c>
      <c r="E17" s="153" t="s">
        <v>85</v>
      </c>
      <c r="F17" s="143" t="s">
        <v>118</v>
      </c>
      <c r="G17" s="143" t="s">
        <v>120</v>
      </c>
      <c r="H17" s="142" t="s">
        <v>211</v>
      </c>
      <c r="I17" s="142" t="s">
        <v>207</v>
      </c>
      <c r="J17" s="149" t="s">
        <v>0</v>
      </c>
      <c r="K17" s="150">
        <v>180.95</v>
      </c>
      <c r="L17" s="146">
        <f t="shared" si="0"/>
        <v>18.094999999999999</v>
      </c>
      <c r="M17" s="150">
        <v>7.5</v>
      </c>
      <c r="N17" s="150">
        <f>K17+M17</f>
        <v>188.45</v>
      </c>
      <c r="O17" s="146">
        <f t="shared" si="1"/>
        <v>18.844999999999999</v>
      </c>
      <c r="P17" s="151" t="s">
        <v>273</v>
      </c>
      <c r="Q17" s="150">
        <f>M17+((0.98*K17))</f>
        <v>184.83099999999999</v>
      </c>
      <c r="R17" s="152" t="s">
        <v>52</v>
      </c>
      <c r="S17" s="151" t="s">
        <v>5</v>
      </c>
      <c r="T17" s="152" t="s">
        <v>56</v>
      </c>
      <c r="U17" s="152" t="s">
        <v>218</v>
      </c>
      <c r="V17" s="151" t="s">
        <v>240</v>
      </c>
      <c r="W17" s="151" t="s">
        <v>239</v>
      </c>
      <c r="X17" s="151" t="s">
        <v>135</v>
      </c>
      <c r="Y17" s="21"/>
    </row>
    <row r="18" spans="1:25" ht="27" customHeight="1">
      <c r="A18" s="21"/>
      <c r="B18" s="143" t="s">
        <v>42</v>
      </c>
      <c r="C18" s="143" t="s">
        <v>35</v>
      </c>
      <c r="D18" s="143" t="s">
        <v>242</v>
      </c>
      <c r="E18" s="153" t="s">
        <v>85</v>
      </c>
      <c r="F18" s="143" t="s">
        <v>118</v>
      </c>
      <c r="G18" s="143" t="s">
        <v>120</v>
      </c>
      <c r="H18" s="142" t="s">
        <v>211</v>
      </c>
      <c r="I18" s="142" t="s">
        <v>207</v>
      </c>
      <c r="J18" s="149" t="s">
        <v>27</v>
      </c>
      <c r="K18" s="150">
        <v>180.95</v>
      </c>
      <c r="L18" s="146">
        <f t="shared" si="0"/>
        <v>18.094999999999999</v>
      </c>
      <c r="M18" s="150">
        <v>7.5</v>
      </c>
      <c r="N18" s="150">
        <f>K18+M18</f>
        <v>188.45</v>
      </c>
      <c r="O18" s="146">
        <f t="shared" si="1"/>
        <v>18.844999999999999</v>
      </c>
      <c r="P18" s="151" t="s">
        <v>132</v>
      </c>
      <c r="Q18" s="150">
        <f>(K18*0.99)+M18</f>
        <v>186.64049999999997</v>
      </c>
      <c r="R18" s="152"/>
      <c r="S18" s="151" t="s">
        <v>5</v>
      </c>
      <c r="T18" s="152" t="s">
        <v>62</v>
      </c>
      <c r="U18" s="152" t="s">
        <v>64</v>
      </c>
      <c r="V18" s="151" t="s">
        <v>121</v>
      </c>
      <c r="W18" s="151" t="s">
        <v>46</v>
      </c>
      <c r="X18" s="151" t="s">
        <v>6</v>
      </c>
      <c r="Y18" s="21"/>
    </row>
    <row r="19" spans="1:25" ht="27" customHeight="1">
      <c r="A19" s="21"/>
      <c r="B19" s="143" t="s">
        <v>42</v>
      </c>
      <c r="C19" s="143" t="s">
        <v>35</v>
      </c>
      <c r="D19" s="143" t="s">
        <v>242</v>
      </c>
      <c r="E19" s="153" t="s">
        <v>85</v>
      </c>
      <c r="F19" s="143" t="s">
        <v>118</v>
      </c>
      <c r="G19" s="143" t="s">
        <v>120</v>
      </c>
      <c r="H19" s="142" t="s">
        <v>211</v>
      </c>
      <c r="I19" s="142" t="s">
        <v>207</v>
      </c>
      <c r="J19" s="149" t="s">
        <v>4</v>
      </c>
      <c r="K19" s="150">
        <v>180.95</v>
      </c>
      <c r="L19" s="146">
        <f t="shared" si="0"/>
        <v>18.094999999999999</v>
      </c>
      <c r="M19" s="150">
        <v>7.5</v>
      </c>
      <c r="N19" s="150">
        <f t="shared" ref="N19" si="4">K19+M19</f>
        <v>188.45</v>
      </c>
      <c r="O19" s="146">
        <f t="shared" si="1"/>
        <v>18.844999999999999</v>
      </c>
      <c r="P19" s="151" t="s">
        <v>261</v>
      </c>
      <c r="Q19" s="150">
        <f>M19+(0.98*K19)</f>
        <v>184.83099999999999</v>
      </c>
      <c r="R19" s="152"/>
      <c r="S19" s="151" t="s">
        <v>5</v>
      </c>
      <c r="T19" s="152" t="s">
        <v>65</v>
      </c>
      <c r="U19" s="152" t="s">
        <v>66</v>
      </c>
      <c r="V19" s="147" t="s">
        <v>222</v>
      </c>
      <c r="W19" s="151" t="s">
        <v>44</v>
      </c>
      <c r="X19" s="151" t="s">
        <v>6</v>
      </c>
      <c r="Y19" s="21"/>
    </row>
    <row r="20" spans="1:25" ht="27" customHeight="1">
      <c r="A20" s="21"/>
      <c r="B20" s="143" t="s">
        <v>42</v>
      </c>
      <c r="C20" s="143" t="s">
        <v>35</v>
      </c>
      <c r="D20" s="143" t="s">
        <v>241</v>
      </c>
      <c r="E20" s="153" t="s">
        <v>84</v>
      </c>
      <c r="F20" s="143" t="s">
        <v>117</v>
      </c>
      <c r="G20" s="143" t="s">
        <v>37</v>
      </c>
      <c r="H20" s="142" t="s">
        <v>211</v>
      </c>
      <c r="I20" s="142" t="s">
        <v>207</v>
      </c>
      <c r="J20" s="149" t="s">
        <v>0</v>
      </c>
      <c r="K20" s="150">
        <v>169.13</v>
      </c>
      <c r="L20" s="146">
        <f t="shared" si="0"/>
        <v>16.913</v>
      </c>
      <c r="M20" s="150">
        <v>7.5</v>
      </c>
      <c r="N20" s="150">
        <f>K20+M20</f>
        <v>176.63</v>
      </c>
      <c r="O20" s="146">
        <f t="shared" si="1"/>
        <v>17.663</v>
      </c>
      <c r="P20" s="151" t="s">
        <v>274</v>
      </c>
      <c r="Q20" s="150">
        <f>M20+((0.98*K20))</f>
        <v>173.2474</v>
      </c>
      <c r="R20" s="152" t="s">
        <v>52</v>
      </c>
      <c r="S20" s="151" t="s">
        <v>7</v>
      </c>
      <c r="T20" s="152" t="s">
        <v>56</v>
      </c>
      <c r="U20" s="152" t="s">
        <v>218</v>
      </c>
      <c r="V20" s="151" t="s">
        <v>240</v>
      </c>
      <c r="W20" s="151" t="s">
        <v>239</v>
      </c>
      <c r="X20" s="151" t="s">
        <v>135</v>
      </c>
      <c r="Y20" s="21"/>
    </row>
    <row r="21" spans="1:25" ht="27" customHeight="1">
      <c r="A21" s="21"/>
      <c r="B21" s="143" t="s">
        <v>42</v>
      </c>
      <c r="C21" s="143" t="s">
        <v>35</v>
      </c>
      <c r="D21" s="143" t="s">
        <v>241</v>
      </c>
      <c r="E21" s="153" t="s">
        <v>84</v>
      </c>
      <c r="F21" s="143" t="s">
        <v>117</v>
      </c>
      <c r="G21" s="143" t="s">
        <v>37</v>
      </c>
      <c r="H21" s="142" t="s">
        <v>211</v>
      </c>
      <c r="I21" s="142" t="s">
        <v>207</v>
      </c>
      <c r="J21" s="149" t="s">
        <v>27</v>
      </c>
      <c r="K21" s="150">
        <v>169.13</v>
      </c>
      <c r="L21" s="146">
        <f t="shared" si="0"/>
        <v>16.913</v>
      </c>
      <c r="M21" s="150">
        <v>7.5</v>
      </c>
      <c r="N21" s="150">
        <f>K21+M21</f>
        <v>176.63</v>
      </c>
      <c r="O21" s="146">
        <f t="shared" si="1"/>
        <v>17.663</v>
      </c>
      <c r="P21" s="151" t="s">
        <v>132</v>
      </c>
      <c r="Q21" s="150">
        <f>(K21*0.99)+M21</f>
        <v>174.93869999999998</v>
      </c>
      <c r="R21" s="152"/>
      <c r="S21" s="151" t="s">
        <v>7</v>
      </c>
      <c r="T21" s="152" t="s">
        <v>62</v>
      </c>
      <c r="U21" s="152" t="s">
        <v>64</v>
      </c>
      <c r="V21" s="151" t="s">
        <v>121</v>
      </c>
      <c r="W21" s="151" t="s">
        <v>46</v>
      </c>
      <c r="X21" s="151" t="s">
        <v>6</v>
      </c>
      <c r="Y21" s="21"/>
    </row>
    <row r="22" spans="1:25" ht="27" customHeight="1">
      <c r="A22" s="21"/>
      <c r="B22" s="143" t="s">
        <v>42</v>
      </c>
      <c r="C22" s="143" t="s">
        <v>35</v>
      </c>
      <c r="D22" s="143" t="s">
        <v>241</v>
      </c>
      <c r="E22" s="153" t="s">
        <v>84</v>
      </c>
      <c r="F22" s="143" t="s">
        <v>117</v>
      </c>
      <c r="G22" s="143" t="s">
        <v>37</v>
      </c>
      <c r="H22" s="142" t="s">
        <v>211</v>
      </c>
      <c r="I22" s="142" t="s">
        <v>207</v>
      </c>
      <c r="J22" s="149" t="s">
        <v>4</v>
      </c>
      <c r="K22" s="150">
        <v>169.13</v>
      </c>
      <c r="L22" s="146">
        <f t="shared" si="0"/>
        <v>16.913</v>
      </c>
      <c r="M22" s="150">
        <v>7.5</v>
      </c>
      <c r="N22" s="150">
        <f t="shared" ref="N22" si="5">K22+M22</f>
        <v>176.63</v>
      </c>
      <c r="O22" s="146">
        <f t="shared" si="1"/>
        <v>17.663</v>
      </c>
      <c r="P22" s="151" t="s">
        <v>261</v>
      </c>
      <c r="Q22" s="150">
        <f>M22+(0.98*K22)</f>
        <v>173.2474</v>
      </c>
      <c r="R22" s="152"/>
      <c r="S22" s="151" t="s">
        <v>7</v>
      </c>
      <c r="T22" s="152" t="s">
        <v>65</v>
      </c>
      <c r="U22" s="152" t="s">
        <v>66</v>
      </c>
      <c r="V22" s="147" t="s">
        <v>222</v>
      </c>
      <c r="W22" s="151" t="s">
        <v>44</v>
      </c>
      <c r="X22" s="151" t="s">
        <v>6</v>
      </c>
      <c r="Y22" s="21"/>
    </row>
    <row r="23" spans="1:25" ht="27" customHeight="1">
      <c r="A23" s="21"/>
      <c r="B23" s="143" t="s">
        <v>42</v>
      </c>
      <c r="C23" s="143" t="s">
        <v>43</v>
      </c>
      <c r="D23" s="143" t="s">
        <v>244</v>
      </c>
      <c r="E23" s="153" t="s">
        <v>87</v>
      </c>
      <c r="F23" s="143" t="s">
        <v>118</v>
      </c>
      <c r="G23" s="143" t="s">
        <v>120</v>
      </c>
      <c r="H23" s="142" t="s">
        <v>213</v>
      </c>
      <c r="I23" s="142" t="s">
        <v>208</v>
      </c>
      <c r="J23" s="149" t="s">
        <v>0</v>
      </c>
      <c r="K23" s="150">
        <v>633.39</v>
      </c>
      <c r="L23" s="146">
        <f t="shared" si="0"/>
        <v>63.338999999999999</v>
      </c>
      <c r="M23" s="150">
        <v>7.5</v>
      </c>
      <c r="N23" s="150">
        <f>K23+M23</f>
        <v>640.89</v>
      </c>
      <c r="O23" s="146">
        <f t="shared" si="1"/>
        <v>64.088999999999999</v>
      </c>
      <c r="P23" s="151" t="s">
        <v>274</v>
      </c>
      <c r="Q23" s="150">
        <f>M23+((0.98*K23))</f>
        <v>628.22219999999993</v>
      </c>
      <c r="R23" s="152" t="s">
        <v>52</v>
      </c>
      <c r="S23" s="151" t="s">
        <v>5</v>
      </c>
      <c r="T23" s="152" t="s">
        <v>57</v>
      </c>
      <c r="U23" s="152" t="s">
        <v>218</v>
      </c>
      <c r="V23" s="151" t="s">
        <v>240</v>
      </c>
      <c r="W23" s="151" t="s">
        <v>239</v>
      </c>
      <c r="X23" s="151" t="s">
        <v>135</v>
      </c>
      <c r="Y23" s="21"/>
    </row>
    <row r="24" spans="1:25" ht="27" customHeight="1">
      <c r="A24" s="21"/>
      <c r="B24" s="143" t="s">
        <v>42</v>
      </c>
      <c r="C24" s="143" t="s">
        <v>43</v>
      </c>
      <c r="D24" s="143" t="s">
        <v>244</v>
      </c>
      <c r="E24" s="153" t="s">
        <v>87</v>
      </c>
      <c r="F24" s="143" t="s">
        <v>118</v>
      </c>
      <c r="G24" s="143" t="s">
        <v>120</v>
      </c>
      <c r="H24" s="142" t="s">
        <v>213</v>
      </c>
      <c r="I24" s="142" t="s">
        <v>208</v>
      </c>
      <c r="J24" s="149" t="s">
        <v>27</v>
      </c>
      <c r="K24" s="150">
        <v>633.39</v>
      </c>
      <c r="L24" s="146">
        <f t="shared" si="0"/>
        <v>63.338999999999999</v>
      </c>
      <c r="M24" s="150">
        <v>7.5</v>
      </c>
      <c r="N24" s="150">
        <f>K24+M24</f>
        <v>640.89</v>
      </c>
      <c r="O24" s="146">
        <f t="shared" si="1"/>
        <v>64.088999999999999</v>
      </c>
      <c r="P24" s="151" t="s">
        <v>132</v>
      </c>
      <c r="Q24" s="150">
        <f>(K24*0.99)+M24</f>
        <v>634.55610000000001</v>
      </c>
      <c r="R24" s="152"/>
      <c r="S24" s="151" t="s">
        <v>5</v>
      </c>
      <c r="T24" s="152" t="s">
        <v>62</v>
      </c>
      <c r="U24" s="152" t="s">
        <v>64</v>
      </c>
      <c r="V24" s="151" t="s">
        <v>121</v>
      </c>
      <c r="W24" s="151" t="s">
        <v>46</v>
      </c>
      <c r="X24" s="151" t="s">
        <v>6</v>
      </c>
      <c r="Y24" s="21"/>
    </row>
    <row r="25" spans="1:25" ht="27" customHeight="1">
      <c r="A25" s="21"/>
      <c r="B25" s="143" t="s">
        <v>42</v>
      </c>
      <c r="C25" s="143" t="s">
        <v>43</v>
      </c>
      <c r="D25" s="143" t="s">
        <v>244</v>
      </c>
      <c r="E25" s="153" t="s">
        <v>87</v>
      </c>
      <c r="F25" s="143" t="s">
        <v>118</v>
      </c>
      <c r="G25" s="143" t="s">
        <v>120</v>
      </c>
      <c r="H25" s="142" t="s">
        <v>213</v>
      </c>
      <c r="I25" s="142" t="s">
        <v>208</v>
      </c>
      <c r="J25" s="149" t="s">
        <v>4</v>
      </c>
      <c r="K25" s="150">
        <v>633.39</v>
      </c>
      <c r="L25" s="146">
        <f t="shared" si="0"/>
        <v>63.338999999999999</v>
      </c>
      <c r="M25" s="150">
        <v>7.5</v>
      </c>
      <c r="N25" s="150">
        <f t="shared" ref="N25" si="6">K25+M25</f>
        <v>640.89</v>
      </c>
      <c r="O25" s="146">
        <f t="shared" si="1"/>
        <v>64.088999999999999</v>
      </c>
      <c r="P25" s="151" t="s">
        <v>261</v>
      </c>
      <c r="Q25" s="150">
        <f t="shared" ref="Q25:Q26" si="7">M25+(0.98*K25)</f>
        <v>628.22219999999993</v>
      </c>
      <c r="R25" s="152"/>
      <c r="S25" s="151" t="s">
        <v>5</v>
      </c>
      <c r="T25" s="152" t="s">
        <v>65</v>
      </c>
      <c r="U25" s="152" t="s">
        <v>66</v>
      </c>
      <c r="V25" s="147" t="s">
        <v>222</v>
      </c>
      <c r="W25" s="151" t="s">
        <v>44</v>
      </c>
      <c r="X25" s="151" t="s">
        <v>6</v>
      </c>
      <c r="Y25" s="21"/>
    </row>
    <row r="26" spans="1:25" ht="27" customHeight="1">
      <c r="A26" s="21"/>
      <c r="B26" s="143" t="s">
        <v>9</v>
      </c>
      <c r="C26" s="143" t="s">
        <v>30</v>
      </c>
      <c r="D26" s="143" t="s">
        <v>268</v>
      </c>
      <c r="E26" s="144" t="s">
        <v>85</v>
      </c>
      <c r="F26" s="142" t="s">
        <v>118</v>
      </c>
      <c r="G26" s="143" t="s">
        <v>120</v>
      </c>
      <c r="H26" s="142" t="s">
        <v>211</v>
      </c>
      <c r="I26" s="142" t="s">
        <v>219</v>
      </c>
      <c r="J26" s="149" t="s">
        <v>4</v>
      </c>
      <c r="K26" s="150">
        <v>173.17</v>
      </c>
      <c r="L26" s="146">
        <f t="shared" si="0"/>
        <v>17.317</v>
      </c>
      <c r="M26" s="150">
        <v>7.5</v>
      </c>
      <c r="N26" s="150">
        <f t="shared" ref="N26:N45" si="8">K26+M26</f>
        <v>180.67</v>
      </c>
      <c r="O26" s="146">
        <f t="shared" si="1"/>
        <v>18.067</v>
      </c>
      <c r="P26" s="151" t="s">
        <v>261</v>
      </c>
      <c r="Q26" s="150">
        <f t="shared" si="7"/>
        <v>177.20659999999998</v>
      </c>
      <c r="R26" s="151"/>
      <c r="S26" s="151" t="s">
        <v>5</v>
      </c>
      <c r="T26" s="152" t="s">
        <v>65</v>
      </c>
      <c r="U26" s="152" t="s">
        <v>67</v>
      </c>
      <c r="V26" s="147" t="s">
        <v>222</v>
      </c>
      <c r="W26" s="151" t="s">
        <v>44</v>
      </c>
      <c r="X26" s="151" t="s">
        <v>6</v>
      </c>
      <c r="Y26" s="21"/>
    </row>
    <row r="27" spans="1:25" ht="27" customHeight="1">
      <c r="A27" s="21"/>
      <c r="B27" s="143" t="s">
        <v>9</v>
      </c>
      <c r="C27" s="143" t="s">
        <v>30</v>
      </c>
      <c r="D27" s="143" t="s">
        <v>268</v>
      </c>
      <c r="E27" s="144" t="s">
        <v>85</v>
      </c>
      <c r="F27" s="142" t="s">
        <v>118</v>
      </c>
      <c r="G27" s="143" t="s">
        <v>120</v>
      </c>
      <c r="H27" s="142" t="s">
        <v>211</v>
      </c>
      <c r="I27" s="142" t="s">
        <v>219</v>
      </c>
      <c r="J27" s="149" t="s">
        <v>27</v>
      </c>
      <c r="K27" s="150">
        <v>182.17</v>
      </c>
      <c r="L27" s="146">
        <f t="shared" si="0"/>
        <v>18.216999999999999</v>
      </c>
      <c r="M27" s="150">
        <v>7.5</v>
      </c>
      <c r="N27" s="150">
        <f t="shared" si="8"/>
        <v>189.67</v>
      </c>
      <c r="O27" s="146">
        <f t="shared" si="1"/>
        <v>18.966999999999999</v>
      </c>
      <c r="P27" s="151" t="s">
        <v>133</v>
      </c>
      <c r="Q27" s="150">
        <f>(K27*0.99)+M27</f>
        <v>187.84829999999999</v>
      </c>
      <c r="R27" s="151"/>
      <c r="S27" s="151" t="s">
        <v>5</v>
      </c>
      <c r="T27" s="152" t="s">
        <v>62</v>
      </c>
      <c r="U27" s="152" t="s">
        <v>64</v>
      </c>
      <c r="V27" s="147" t="s">
        <v>121</v>
      </c>
      <c r="W27" s="151" t="s">
        <v>1</v>
      </c>
      <c r="X27" s="151" t="s">
        <v>6</v>
      </c>
      <c r="Y27" s="21"/>
    </row>
    <row r="28" spans="1:25" ht="27" customHeight="1">
      <c r="A28" s="21"/>
      <c r="B28" s="143" t="s">
        <v>9</v>
      </c>
      <c r="C28" s="143" t="s">
        <v>30</v>
      </c>
      <c r="D28" s="143" t="s">
        <v>268</v>
      </c>
      <c r="E28" s="144" t="s">
        <v>85</v>
      </c>
      <c r="F28" s="142" t="s">
        <v>118</v>
      </c>
      <c r="G28" s="143" t="s">
        <v>120</v>
      </c>
      <c r="H28" s="142" t="s">
        <v>211</v>
      </c>
      <c r="I28" s="142" t="s">
        <v>219</v>
      </c>
      <c r="J28" s="149" t="s">
        <v>18</v>
      </c>
      <c r="K28" s="150">
        <v>182.17</v>
      </c>
      <c r="L28" s="146">
        <f t="shared" si="0"/>
        <v>18.216999999999999</v>
      </c>
      <c r="M28" s="150">
        <v>7.5</v>
      </c>
      <c r="N28" s="150">
        <f t="shared" si="8"/>
        <v>189.67</v>
      </c>
      <c r="O28" s="146">
        <f t="shared" si="1"/>
        <v>18.966999999999999</v>
      </c>
      <c r="P28" s="151"/>
      <c r="Q28" s="150">
        <f>N28</f>
        <v>189.67</v>
      </c>
      <c r="R28" s="151"/>
      <c r="S28" s="151" t="s">
        <v>5</v>
      </c>
      <c r="T28" s="152" t="s">
        <v>69</v>
      </c>
      <c r="U28" s="152" t="s">
        <v>70</v>
      </c>
      <c r="V28" s="147"/>
      <c r="W28" s="151" t="s">
        <v>1</v>
      </c>
      <c r="X28" s="151" t="s">
        <v>6</v>
      </c>
      <c r="Y28" s="21"/>
    </row>
    <row r="29" spans="1:25" ht="27" customHeight="1">
      <c r="A29" s="21"/>
      <c r="B29" s="143" t="s">
        <v>9</v>
      </c>
      <c r="C29" s="143" t="s">
        <v>30</v>
      </c>
      <c r="D29" s="143" t="s">
        <v>268</v>
      </c>
      <c r="E29" s="144" t="s">
        <v>85</v>
      </c>
      <c r="F29" s="142" t="s">
        <v>118</v>
      </c>
      <c r="G29" s="143" t="s">
        <v>120</v>
      </c>
      <c r="H29" s="142" t="s">
        <v>211</v>
      </c>
      <c r="I29" s="142" t="s">
        <v>219</v>
      </c>
      <c r="J29" s="149" t="s">
        <v>25</v>
      </c>
      <c r="K29" s="150">
        <v>182.17</v>
      </c>
      <c r="L29" s="146">
        <f t="shared" si="0"/>
        <v>18.216999999999999</v>
      </c>
      <c r="M29" s="150">
        <v>7.5</v>
      </c>
      <c r="N29" s="150">
        <f t="shared" si="8"/>
        <v>189.67</v>
      </c>
      <c r="O29" s="146">
        <f t="shared" si="1"/>
        <v>18.966999999999999</v>
      </c>
      <c r="P29" s="151" t="s">
        <v>131</v>
      </c>
      <c r="Q29" s="150">
        <f>M29+TRUNC(TRUNC(0.97*K29,2)*0.98,2)</f>
        <v>180.66</v>
      </c>
      <c r="R29" s="152" t="s">
        <v>52</v>
      </c>
      <c r="S29" s="151" t="s">
        <v>5</v>
      </c>
      <c r="T29" s="152" t="s">
        <v>60</v>
      </c>
      <c r="U29" s="152" t="s">
        <v>61</v>
      </c>
      <c r="V29" s="151" t="s">
        <v>121</v>
      </c>
      <c r="W29" s="151" t="s">
        <v>45</v>
      </c>
      <c r="X29" s="151" t="s">
        <v>6</v>
      </c>
      <c r="Y29" s="21"/>
    </row>
    <row r="30" spans="1:25" ht="27" customHeight="1">
      <c r="A30" s="21"/>
      <c r="B30" s="143" t="s">
        <v>9</v>
      </c>
      <c r="C30" s="143" t="s">
        <v>30</v>
      </c>
      <c r="D30" s="143" t="s">
        <v>269</v>
      </c>
      <c r="E30" s="153" t="s">
        <v>84</v>
      </c>
      <c r="F30" s="143" t="s">
        <v>117</v>
      </c>
      <c r="G30" s="143" t="s">
        <v>36</v>
      </c>
      <c r="H30" s="142" t="s">
        <v>211</v>
      </c>
      <c r="I30" s="142" t="s">
        <v>207</v>
      </c>
      <c r="J30" s="149" t="s">
        <v>4</v>
      </c>
      <c r="K30" s="150">
        <v>161.29</v>
      </c>
      <c r="L30" s="146">
        <f t="shared" si="0"/>
        <v>16.128999999999998</v>
      </c>
      <c r="M30" s="150">
        <v>7.5</v>
      </c>
      <c r="N30" s="150">
        <f t="shared" si="8"/>
        <v>168.79</v>
      </c>
      <c r="O30" s="146">
        <f t="shared" si="1"/>
        <v>16.878999999999998</v>
      </c>
      <c r="P30" s="151" t="s">
        <v>261</v>
      </c>
      <c r="Q30" s="150">
        <f>M30+(0.98*K30)</f>
        <v>165.5642</v>
      </c>
      <c r="R30" s="151"/>
      <c r="S30" s="151" t="s">
        <v>7</v>
      </c>
      <c r="T30" s="152" t="s">
        <v>65</v>
      </c>
      <c r="U30" s="152" t="s">
        <v>67</v>
      </c>
      <c r="V30" s="147" t="s">
        <v>222</v>
      </c>
      <c r="W30" s="151" t="s">
        <v>44</v>
      </c>
      <c r="X30" s="151" t="s">
        <v>6</v>
      </c>
      <c r="Y30" s="21"/>
    </row>
    <row r="31" spans="1:25" ht="27" customHeight="1">
      <c r="A31" s="21"/>
      <c r="B31" s="143" t="s">
        <v>9</v>
      </c>
      <c r="C31" s="143" t="s">
        <v>30</v>
      </c>
      <c r="D31" s="143" t="s">
        <v>269</v>
      </c>
      <c r="E31" s="153" t="s">
        <v>84</v>
      </c>
      <c r="F31" s="143" t="s">
        <v>117</v>
      </c>
      <c r="G31" s="143" t="s">
        <v>36</v>
      </c>
      <c r="H31" s="142" t="s">
        <v>211</v>
      </c>
      <c r="I31" s="142" t="s">
        <v>207</v>
      </c>
      <c r="J31" s="149" t="s">
        <v>27</v>
      </c>
      <c r="K31" s="150">
        <v>169.68</v>
      </c>
      <c r="L31" s="146">
        <f t="shared" si="0"/>
        <v>16.968</v>
      </c>
      <c r="M31" s="150">
        <v>7.5</v>
      </c>
      <c r="N31" s="150">
        <f t="shared" si="8"/>
        <v>177.18</v>
      </c>
      <c r="O31" s="146">
        <f t="shared" si="1"/>
        <v>17.718</v>
      </c>
      <c r="P31" s="151" t="s">
        <v>132</v>
      </c>
      <c r="Q31" s="150">
        <f>(K31*0.99)+M31</f>
        <v>175.48320000000001</v>
      </c>
      <c r="R31" s="151"/>
      <c r="S31" s="151" t="s">
        <v>7</v>
      </c>
      <c r="T31" s="152" t="s">
        <v>62</v>
      </c>
      <c r="U31" s="152" t="s">
        <v>64</v>
      </c>
      <c r="V31" s="147" t="s">
        <v>121</v>
      </c>
      <c r="W31" s="151" t="s">
        <v>1</v>
      </c>
      <c r="X31" s="151" t="s">
        <v>6</v>
      </c>
      <c r="Y31" s="21"/>
    </row>
    <row r="32" spans="1:25" ht="27" customHeight="1">
      <c r="A32" s="21"/>
      <c r="B32" s="143" t="s">
        <v>9</v>
      </c>
      <c r="C32" s="143" t="s">
        <v>30</v>
      </c>
      <c r="D32" s="143" t="s">
        <v>269</v>
      </c>
      <c r="E32" s="153" t="s">
        <v>84</v>
      </c>
      <c r="F32" s="143" t="s">
        <v>117</v>
      </c>
      <c r="G32" s="143" t="s">
        <v>36</v>
      </c>
      <c r="H32" s="142" t="s">
        <v>211</v>
      </c>
      <c r="I32" s="142" t="s">
        <v>207</v>
      </c>
      <c r="J32" s="149" t="s">
        <v>18</v>
      </c>
      <c r="K32" s="150">
        <v>169.68</v>
      </c>
      <c r="L32" s="146">
        <f t="shared" si="0"/>
        <v>16.968</v>
      </c>
      <c r="M32" s="150">
        <v>7.5</v>
      </c>
      <c r="N32" s="150">
        <f t="shared" si="8"/>
        <v>177.18</v>
      </c>
      <c r="O32" s="146">
        <f t="shared" si="1"/>
        <v>17.718</v>
      </c>
      <c r="P32" s="151"/>
      <c r="Q32" s="150">
        <f>N32</f>
        <v>177.18</v>
      </c>
      <c r="R32" s="151"/>
      <c r="S32" s="151" t="s">
        <v>7</v>
      </c>
      <c r="T32" s="152" t="s">
        <v>69</v>
      </c>
      <c r="U32" s="152" t="s">
        <v>70</v>
      </c>
      <c r="V32" s="147"/>
      <c r="W32" s="151" t="s">
        <v>1</v>
      </c>
      <c r="X32" s="151" t="s">
        <v>6</v>
      </c>
      <c r="Y32" s="21"/>
    </row>
    <row r="33" spans="1:28" ht="27" customHeight="1">
      <c r="A33" s="21"/>
      <c r="B33" s="143" t="s">
        <v>9</v>
      </c>
      <c r="C33" s="143" t="s">
        <v>30</v>
      </c>
      <c r="D33" s="143" t="s">
        <v>269</v>
      </c>
      <c r="E33" s="153" t="s">
        <v>84</v>
      </c>
      <c r="F33" s="143" t="s">
        <v>117</v>
      </c>
      <c r="G33" s="143" t="s">
        <v>36</v>
      </c>
      <c r="H33" s="142" t="s">
        <v>211</v>
      </c>
      <c r="I33" s="142" t="s">
        <v>207</v>
      </c>
      <c r="J33" s="149" t="s">
        <v>25</v>
      </c>
      <c r="K33" s="150">
        <v>169.68</v>
      </c>
      <c r="L33" s="146">
        <f t="shared" si="0"/>
        <v>16.968</v>
      </c>
      <c r="M33" s="150">
        <v>7.5</v>
      </c>
      <c r="N33" s="150">
        <f t="shared" si="8"/>
        <v>177.18</v>
      </c>
      <c r="O33" s="146">
        <f t="shared" si="1"/>
        <v>17.718</v>
      </c>
      <c r="P33" s="151" t="s">
        <v>131</v>
      </c>
      <c r="Q33" s="150">
        <f>M33+TRUNC(TRUNC(0.97*K33,2)*0.98,2)</f>
        <v>168.78</v>
      </c>
      <c r="R33" s="152" t="s">
        <v>52</v>
      </c>
      <c r="S33" s="151" t="s">
        <v>7</v>
      </c>
      <c r="T33" s="152" t="s">
        <v>60</v>
      </c>
      <c r="U33" s="152" t="s">
        <v>61</v>
      </c>
      <c r="V33" s="151" t="s">
        <v>121</v>
      </c>
      <c r="W33" s="151" t="s">
        <v>45</v>
      </c>
      <c r="X33" s="151" t="s">
        <v>6</v>
      </c>
      <c r="Y33" s="21"/>
    </row>
    <row r="34" spans="1:28" ht="27" customHeight="1">
      <c r="A34" s="21"/>
      <c r="B34" s="143" t="s">
        <v>9</v>
      </c>
      <c r="C34" s="143" t="s">
        <v>31</v>
      </c>
      <c r="D34" s="143" t="s">
        <v>270</v>
      </c>
      <c r="E34" s="153" t="s">
        <v>85</v>
      </c>
      <c r="F34" s="143" t="s">
        <v>118</v>
      </c>
      <c r="G34" s="143" t="s">
        <v>120</v>
      </c>
      <c r="H34" s="142" t="s">
        <v>214</v>
      </c>
      <c r="I34" s="142" t="s">
        <v>208</v>
      </c>
      <c r="J34" s="149" t="s">
        <v>4</v>
      </c>
      <c r="K34" s="150">
        <v>621.92999999999995</v>
      </c>
      <c r="L34" s="146">
        <f t="shared" si="0"/>
        <v>62.192999999999998</v>
      </c>
      <c r="M34" s="150">
        <v>7.5</v>
      </c>
      <c r="N34" s="150">
        <f t="shared" si="8"/>
        <v>629.42999999999995</v>
      </c>
      <c r="O34" s="146">
        <f t="shared" si="1"/>
        <v>62.942999999999998</v>
      </c>
      <c r="P34" s="151" t="s">
        <v>261</v>
      </c>
      <c r="Q34" s="150">
        <f>M34+(0.98*K34)</f>
        <v>616.99139999999989</v>
      </c>
      <c r="R34" s="151"/>
      <c r="S34" s="151" t="s">
        <v>5</v>
      </c>
      <c r="T34" s="152" t="s">
        <v>65</v>
      </c>
      <c r="U34" s="152" t="s">
        <v>67</v>
      </c>
      <c r="V34" s="147" t="s">
        <v>222</v>
      </c>
      <c r="W34" s="151" t="s">
        <v>44</v>
      </c>
      <c r="X34" s="151" t="s">
        <v>6</v>
      </c>
      <c r="Y34" s="21"/>
    </row>
    <row r="35" spans="1:28" ht="27" customHeight="1">
      <c r="A35" s="21"/>
      <c r="B35" s="143" t="s">
        <v>9</v>
      </c>
      <c r="C35" s="143" t="s">
        <v>31</v>
      </c>
      <c r="D35" s="143" t="s">
        <v>270</v>
      </c>
      <c r="E35" s="153" t="s">
        <v>85</v>
      </c>
      <c r="F35" s="143" t="s">
        <v>118</v>
      </c>
      <c r="G35" s="143" t="s">
        <v>120</v>
      </c>
      <c r="H35" s="142" t="s">
        <v>214</v>
      </c>
      <c r="I35" s="142" t="s">
        <v>208</v>
      </c>
      <c r="J35" s="149" t="s">
        <v>27</v>
      </c>
      <c r="K35" s="150">
        <v>654.25</v>
      </c>
      <c r="L35" s="146">
        <f t="shared" si="0"/>
        <v>65.424999999999997</v>
      </c>
      <c r="M35" s="150">
        <v>7.5</v>
      </c>
      <c r="N35" s="150">
        <f t="shared" si="8"/>
        <v>661.75</v>
      </c>
      <c r="O35" s="146">
        <f t="shared" si="1"/>
        <v>66.174999999999997</v>
      </c>
      <c r="P35" s="151" t="s">
        <v>148</v>
      </c>
      <c r="Q35" s="150">
        <f>(K35*0.99)+M35</f>
        <v>655.20749999999998</v>
      </c>
      <c r="R35" s="151"/>
      <c r="S35" s="151" t="s">
        <v>5</v>
      </c>
      <c r="T35" s="152" t="s">
        <v>62</v>
      </c>
      <c r="U35" s="152" t="s">
        <v>64</v>
      </c>
      <c r="V35" s="147" t="s">
        <v>121</v>
      </c>
      <c r="W35" s="151" t="s">
        <v>1</v>
      </c>
      <c r="X35" s="151" t="s">
        <v>6</v>
      </c>
      <c r="Y35" s="21"/>
    </row>
    <row r="36" spans="1:28" ht="27" customHeight="1">
      <c r="A36" s="21"/>
      <c r="B36" s="143" t="s">
        <v>9</v>
      </c>
      <c r="C36" s="143" t="s">
        <v>31</v>
      </c>
      <c r="D36" s="143" t="s">
        <v>270</v>
      </c>
      <c r="E36" s="153" t="s">
        <v>85</v>
      </c>
      <c r="F36" s="143" t="s">
        <v>118</v>
      </c>
      <c r="G36" s="143" t="s">
        <v>120</v>
      </c>
      <c r="H36" s="142" t="s">
        <v>214</v>
      </c>
      <c r="I36" s="142" t="s">
        <v>208</v>
      </c>
      <c r="J36" s="149" t="s">
        <v>18</v>
      </c>
      <c r="K36" s="150">
        <v>654.25</v>
      </c>
      <c r="L36" s="146">
        <f t="shared" si="0"/>
        <v>65.424999999999997</v>
      </c>
      <c r="M36" s="150">
        <v>7.5</v>
      </c>
      <c r="N36" s="150">
        <f t="shared" si="8"/>
        <v>661.75</v>
      </c>
      <c r="O36" s="146">
        <f t="shared" si="1"/>
        <v>66.174999999999997</v>
      </c>
      <c r="P36" s="151"/>
      <c r="Q36" s="150">
        <f>N36</f>
        <v>661.75</v>
      </c>
      <c r="R36" s="151"/>
      <c r="S36" s="151" t="s">
        <v>5</v>
      </c>
      <c r="T36" s="152" t="s">
        <v>69</v>
      </c>
      <c r="U36" s="152" t="s">
        <v>70</v>
      </c>
      <c r="V36" s="151"/>
      <c r="W36" s="151" t="s">
        <v>1</v>
      </c>
      <c r="X36" s="151" t="s">
        <v>6</v>
      </c>
      <c r="Y36" s="21"/>
    </row>
    <row r="37" spans="1:28" ht="27" customHeight="1">
      <c r="A37" s="21"/>
      <c r="B37" s="143" t="s">
        <v>9</v>
      </c>
      <c r="C37" s="143" t="s">
        <v>31</v>
      </c>
      <c r="D37" s="143" t="s">
        <v>270</v>
      </c>
      <c r="E37" s="153" t="s">
        <v>85</v>
      </c>
      <c r="F37" s="143" t="s">
        <v>118</v>
      </c>
      <c r="G37" s="143" t="s">
        <v>120</v>
      </c>
      <c r="H37" s="142" t="s">
        <v>214</v>
      </c>
      <c r="I37" s="142" t="s">
        <v>208</v>
      </c>
      <c r="J37" s="149" t="s">
        <v>25</v>
      </c>
      <c r="K37" s="150">
        <v>654.25</v>
      </c>
      <c r="L37" s="146">
        <f t="shared" si="0"/>
        <v>65.424999999999997</v>
      </c>
      <c r="M37" s="150">
        <v>7.5</v>
      </c>
      <c r="N37" s="150">
        <f t="shared" si="8"/>
        <v>661.75</v>
      </c>
      <c r="O37" s="146">
        <f t="shared" si="1"/>
        <v>66.174999999999997</v>
      </c>
      <c r="P37" s="151" t="s">
        <v>136</v>
      </c>
      <c r="Q37" s="150">
        <f>M37+TRUNC(TRUNC(0.97*K37,2)*0.98,2)</f>
        <v>629.41999999999996</v>
      </c>
      <c r="R37" s="152" t="s">
        <v>52</v>
      </c>
      <c r="S37" s="151" t="s">
        <v>5</v>
      </c>
      <c r="T37" s="152" t="s">
        <v>60</v>
      </c>
      <c r="U37" s="152" t="s">
        <v>61</v>
      </c>
      <c r="V37" s="151" t="s">
        <v>121</v>
      </c>
      <c r="W37" s="151" t="s">
        <v>45</v>
      </c>
      <c r="X37" s="151" t="s">
        <v>6</v>
      </c>
      <c r="Y37" s="21"/>
    </row>
    <row r="38" spans="1:28" ht="27" customHeight="1">
      <c r="A38" s="21"/>
      <c r="B38" s="143" t="s">
        <v>9</v>
      </c>
      <c r="C38" s="143" t="s">
        <v>33</v>
      </c>
      <c r="D38" s="143" t="s">
        <v>272</v>
      </c>
      <c r="E38" s="153" t="s">
        <v>85</v>
      </c>
      <c r="F38" s="143" t="s">
        <v>118</v>
      </c>
      <c r="G38" s="143" t="s">
        <v>120</v>
      </c>
      <c r="H38" s="142" t="s">
        <v>215</v>
      </c>
      <c r="I38" s="142" t="s">
        <v>207</v>
      </c>
      <c r="J38" s="149" t="s">
        <v>4</v>
      </c>
      <c r="K38" s="150">
        <v>249.35</v>
      </c>
      <c r="L38" s="146">
        <f t="shared" si="0"/>
        <v>24.934999999999999</v>
      </c>
      <c r="M38" s="150">
        <v>7.5</v>
      </c>
      <c r="N38" s="150">
        <f t="shared" si="8"/>
        <v>256.85000000000002</v>
      </c>
      <c r="O38" s="146">
        <f t="shared" si="1"/>
        <v>25.685000000000002</v>
      </c>
      <c r="P38" s="151" t="s">
        <v>261</v>
      </c>
      <c r="Q38" s="150">
        <f>M38+(0.98*K38)</f>
        <v>251.863</v>
      </c>
      <c r="R38" s="151"/>
      <c r="S38" s="151" t="s">
        <v>5</v>
      </c>
      <c r="T38" s="152" t="s">
        <v>65</v>
      </c>
      <c r="U38" s="152" t="s">
        <v>67</v>
      </c>
      <c r="V38" s="147" t="s">
        <v>222</v>
      </c>
      <c r="W38" s="151" t="s">
        <v>44</v>
      </c>
      <c r="X38" s="151" t="s">
        <v>6</v>
      </c>
      <c r="Y38" s="21"/>
    </row>
    <row r="39" spans="1:28" ht="27" customHeight="1">
      <c r="A39" s="21"/>
      <c r="B39" s="143" t="s">
        <v>9</v>
      </c>
      <c r="C39" s="143" t="s">
        <v>33</v>
      </c>
      <c r="D39" s="143" t="s">
        <v>272</v>
      </c>
      <c r="E39" s="153" t="s">
        <v>85</v>
      </c>
      <c r="F39" s="143" t="s">
        <v>118</v>
      </c>
      <c r="G39" s="143" t="s">
        <v>120</v>
      </c>
      <c r="H39" s="142" t="s">
        <v>215</v>
      </c>
      <c r="I39" s="142" t="s">
        <v>207</v>
      </c>
      <c r="J39" s="149" t="s">
        <v>27</v>
      </c>
      <c r="K39" s="150">
        <v>262.31</v>
      </c>
      <c r="L39" s="146">
        <f t="shared" si="0"/>
        <v>26.231000000000002</v>
      </c>
      <c r="M39" s="150">
        <v>7.5</v>
      </c>
      <c r="N39" s="150">
        <f t="shared" si="8"/>
        <v>269.81</v>
      </c>
      <c r="O39" s="146">
        <f t="shared" si="1"/>
        <v>26.981000000000002</v>
      </c>
      <c r="P39" s="151" t="s">
        <v>149</v>
      </c>
      <c r="Q39" s="150">
        <f>(K39*0.99)+M39</f>
        <v>267.18689999999998</v>
      </c>
      <c r="R39" s="151"/>
      <c r="S39" s="151" t="s">
        <v>5</v>
      </c>
      <c r="T39" s="152" t="s">
        <v>62</v>
      </c>
      <c r="U39" s="152" t="s">
        <v>64</v>
      </c>
      <c r="V39" s="147" t="s">
        <v>121</v>
      </c>
      <c r="W39" s="151" t="s">
        <v>1</v>
      </c>
      <c r="X39" s="151" t="s">
        <v>6</v>
      </c>
      <c r="Y39" s="21"/>
    </row>
    <row r="40" spans="1:28" ht="27" customHeight="1">
      <c r="A40" s="21"/>
      <c r="B40" s="143" t="s">
        <v>9</v>
      </c>
      <c r="C40" s="143" t="s">
        <v>33</v>
      </c>
      <c r="D40" s="143" t="s">
        <v>272</v>
      </c>
      <c r="E40" s="153" t="s">
        <v>85</v>
      </c>
      <c r="F40" s="143" t="s">
        <v>118</v>
      </c>
      <c r="G40" s="143" t="s">
        <v>120</v>
      </c>
      <c r="H40" s="142" t="s">
        <v>215</v>
      </c>
      <c r="I40" s="142" t="s">
        <v>207</v>
      </c>
      <c r="J40" s="149" t="s">
        <v>18</v>
      </c>
      <c r="K40" s="150">
        <v>262.31</v>
      </c>
      <c r="L40" s="146">
        <f t="shared" si="0"/>
        <v>26.231000000000002</v>
      </c>
      <c r="M40" s="150">
        <v>7.5</v>
      </c>
      <c r="N40" s="150">
        <f t="shared" si="8"/>
        <v>269.81</v>
      </c>
      <c r="O40" s="146">
        <f t="shared" si="1"/>
        <v>26.981000000000002</v>
      </c>
      <c r="P40" s="151"/>
      <c r="Q40" s="150">
        <f>N40</f>
        <v>269.81</v>
      </c>
      <c r="R40" s="151"/>
      <c r="S40" s="151" t="s">
        <v>5</v>
      </c>
      <c r="T40" s="152" t="s">
        <v>69</v>
      </c>
      <c r="U40" s="152" t="s">
        <v>70</v>
      </c>
      <c r="V40" s="151"/>
      <c r="W40" s="151" t="s">
        <v>1</v>
      </c>
      <c r="X40" s="151" t="s">
        <v>6</v>
      </c>
      <c r="Y40" s="21"/>
    </row>
    <row r="41" spans="1:28" ht="27" customHeight="1">
      <c r="A41" s="21"/>
      <c r="B41" s="143" t="s">
        <v>9</v>
      </c>
      <c r="C41" s="143" t="s">
        <v>33</v>
      </c>
      <c r="D41" s="143" t="s">
        <v>272</v>
      </c>
      <c r="E41" s="153" t="s">
        <v>85</v>
      </c>
      <c r="F41" s="143" t="s">
        <v>118</v>
      </c>
      <c r="G41" s="143" t="s">
        <v>120</v>
      </c>
      <c r="H41" s="142" t="s">
        <v>215</v>
      </c>
      <c r="I41" s="142" t="s">
        <v>207</v>
      </c>
      <c r="J41" s="149" t="s">
        <v>25</v>
      </c>
      <c r="K41" s="150">
        <v>262.31</v>
      </c>
      <c r="L41" s="146">
        <f t="shared" si="0"/>
        <v>26.231000000000002</v>
      </c>
      <c r="M41" s="150">
        <v>7.5</v>
      </c>
      <c r="N41" s="150">
        <f t="shared" si="8"/>
        <v>269.81</v>
      </c>
      <c r="O41" s="146">
        <f t="shared" si="1"/>
        <v>26.981000000000002</v>
      </c>
      <c r="P41" s="151" t="s">
        <v>150</v>
      </c>
      <c r="Q41" s="150">
        <f>M41+TRUNC(TRUNC(0.97*K41,2)*0.98,2)</f>
        <v>256.85000000000002</v>
      </c>
      <c r="R41" s="152" t="s">
        <v>52</v>
      </c>
      <c r="S41" s="151" t="s">
        <v>5</v>
      </c>
      <c r="T41" s="152" t="s">
        <v>60</v>
      </c>
      <c r="U41" s="152" t="s">
        <v>61</v>
      </c>
      <c r="V41" s="151" t="s">
        <v>121</v>
      </c>
      <c r="W41" s="151" t="s">
        <v>45</v>
      </c>
      <c r="X41" s="151" t="s">
        <v>6</v>
      </c>
      <c r="Y41" s="21"/>
    </row>
    <row r="42" spans="1:28" ht="27" customHeight="1">
      <c r="A42" s="21"/>
      <c r="B42" s="143" t="s">
        <v>9</v>
      </c>
      <c r="C42" s="143" t="s">
        <v>33</v>
      </c>
      <c r="D42" s="143" t="s">
        <v>271</v>
      </c>
      <c r="E42" s="153" t="s">
        <v>84</v>
      </c>
      <c r="F42" s="143" t="s">
        <v>117</v>
      </c>
      <c r="G42" s="143" t="s">
        <v>37</v>
      </c>
      <c r="H42" s="142" t="s">
        <v>215</v>
      </c>
      <c r="I42" s="142" t="s">
        <v>207</v>
      </c>
      <c r="J42" s="149" t="s">
        <v>4</v>
      </c>
      <c r="K42" s="150">
        <v>232.28</v>
      </c>
      <c r="L42" s="146">
        <f t="shared" si="0"/>
        <v>23.228000000000002</v>
      </c>
      <c r="M42" s="150">
        <v>7.5</v>
      </c>
      <c r="N42" s="150">
        <f t="shared" si="8"/>
        <v>239.78</v>
      </c>
      <c r="O42" s="146">
        <f t="shared" si="1"/>
        <v>23.978000000000002</v>
      </c>
      <c r="P42" s="151" t="s">
        <v>261</v>
      </c>
      <c r="Q42" s="150">
        <f>M42+(0.98*K42)</f>
        <v>235.1344</v>
      </c>
      <c r="R42" s="151"/>
      <c r="S42" s="151" t="s">
        <v>7</v>
      </c>
      <c r="T42" s="152" t="s">
        <v>65</v>
      </c>
      <c r="U42" s="152" t="s">
        <v>67</v>
      </c>
      <c r="V42" s="147" t="s">
        <v>222</v>
      </c>
      <c r="W42" s="151" t="s">
        <v>44</v>
      </c>
      <c r="X42" s="151" t="s">
        <v>6</v>
      </c>
      <c r="Y42" s="21"/>
    </row>
    <row r="43" spans="1:28" ht="27" customHeight="1">
      <c r="A43" s="21"/>
      <c r="B43" s="143" t="s">
        <v>9</v>
      </c>
      <c r="C43" s="143" t="s">
        <v>33</v>
      </c>
      <c r="D43" s="143" t="s">
        <v>271</v>
      </c>
      <c r="E43" s="144" t="s">
        <v>84</v>
      </c>
      <c r="F43" s="142" t="s">
        <v>117</v>
      </c>
      <c r="G43" s="143" t="s">
        <v>37</v>
      </c>
      <c r="H43" s="142" t="s">
        <v>215</v>
      </c>
      <c r="I43" s="142" t="s">
        <v>207</v>
      </c>
      <c r="J43" s="149" t="s">
        <v>27</v>
      </c>
      <c r="K43" s="150">
        <v>244.36</v>
      </c>
      <c r="L43" s="146">
        <f t="shared" si="0"/>
        <v>24.436</v>
      </c>
      <c r="M43" s="150">
        <v>7.5</v>
      </c>
      <c r="N43" s="150">
        <f t="shared" si="8"/>
        <v>251.86</v>
      </c>
      <c r="O43" s="146">
        <f t="shared" si="1"/>
        <v>25.186</v>
      </c>
      <c r="P43" s="151" t="s">
        <v>132</v>
      </c>
      <c r="Q43" s="150">
        <f>(K43*0.99)+M43</f>
        <v>249.41640000000001</v>
      </c>
      <c r="R43" s="151"/>
      <c r="S43" s="151" t="s">
        <v>7</v>
      </c>
      <c r="T43" s="152" t="s">
        <v>62</v>
      </c>
      <c r="U43" s="152" t="s">
        <v>64</v>
      </c>
      <c r="V43" s="147" t="s">
        <v>121</v>
      </c>
      <c r="W43" s="151" t="s">
        <v>1</v>
      </c>
      <c r="X43" s="151" t="s">
        <v>6</v>
      </c>
      <c r="Y43" s="21"/>
    </row>
    <row r="44" spans="1:28" ht="27" customHeight="1">
      <c r="A44" s="21"/>
      <c r="B44" s="143" t="s">
        <v>9</v>
      </c>
      <c r="C44" s="143" t="s">
        <v>33</v>
      </c>
      <c r="D44" s="143" t="s">
        <v>271</v>
      </c>
      <c r="E44" s="153" t="s">
        <v>84</v>
      </c>
      <c r="F44" s="143" t="s">
        <v>117</v>
      </c>
      <c r="G44" s="143" t="s">
        <v>37</v>
      </c>
      <c r="H44" s="142" t="s">
        <v>215</v>
      </c>
      <c r="I44" s="142" t="s">
        <v>207</v>
      </c>
      <c r="J44" s="149" t="s">
        <v>18</v>
      </c>
      <c r="K44" s="150">
        <v>244.36</v>
      </c>
      <c r="L44" s="146">
        <f t="shared" si="0"/>
        <v>24.436</v>
      </c>
      <c r="M44" s="150">
        <v>7.5</v>
      </c>
      <c r="N44" s="150">
        <f t="shared" si="8"/>
        <v>251.86</v>
      </c>
      <c r="O44" s="146">
        <f t="shared" si="1"/>
        <v>25.186</v>
      </c>
      <c r="P44" s="151"/>
      <c r="Q44" s="150">
        <f>N44</f>
        <v>251.86</v>
      </c>
      <c r="R44" s="151"/>
      <c r="S44" s="151" t="s">
        <v>7</v>
      </c>
      <c r="T44" s="152" t="s">
        <v>69</v>
      </c>
      <c r="U44" s="152" t="s">
        <v>70</v>
      </c>
      <c r="V44" s="151"/>
      <c r="W44" s="151" t="s">
        <v>1</v>
      </c>
      <c r="X44" s="151" t="s">
        <v>6</v>
      </c>
      <c r="Y44" s="21"/>
    </row>
    <row r="45" spans="1:28" ht="27" customHeight="1">
      <c r="A45" s="21"/>
      <c r="B45" s="143" t="s">
        <v>9</v>
      </c>
      <c r="C45" s="143" t="s">
        <v>33</v>
      </c>
      <c r="D45" s="143" t="s">
        <v>271</v>
      </c>
      <c r="E45" s="153" t="s">
        <v>84</v>
      </c>
      <c r="F45" s="143" t="s">
        <v>117</v>
      </c>
      <c r="G45" s="143" t="s">
        <v>37</v>
      </c>
      <c r="H45" s="142" t="s">
        <v>215</v>
      </c>
      <c r="I45" s="142" t="s">
        <v>207</v>
      </c>
      <c r="J45" s="149" t="s">
        <v>25</v>
      </c>
      <c r="K45" s="150">
        <v>244.36</v>
      </c>
      <c r="L45" s="146">
        <f t="shared" si="0"/>
        <v>24.436</v>
      </c>
      <c r="M45" s="150">
        <v>7.5</v>
      </c>
      <c r="N45" s="150">
        <f t="shared" si="8"/>
        <v>251.86</v>
      </c>
      <c r="O45" s="146">
        <f t="shared" si="1"/>
        <v>25.186</v>
      </c>
      <c r="P45" s="151" t="s">
        <v>137</v>
      </c>
      <c r="Q45" s="150">
        <f>M45+TRUNC(TRUNC(0.97*K45,2)*0.98,2)</f>
        <v>239.77</v>
      </c>
      <c r="R45" s="152" t="s">
        <v>52</v>
      </c>
      <c r="S45" s="151" t="s">
        <v>7</v>
      </c>
      <c r="T45" s="152" t="s">
        <v>60</v>
      </c>
      <c r="U45" s="152" t="s">
        <v>61</v>
      </c>
      <c r="V45" s="151" t="s">
        <v>121</v>
      </c>
      <c r="W45" s="151" t="s">
        <v>45</v>
      </c>
      <c r="X45" s="151" t="s">
        <v>6</v>
      </c>
      <c r="Y45" s="21"/>
    </row>
    <row r="46" spans="1:28" ht="6.6" customHeight="1">
      <c r="A46" s="21"/>
      <c r="B46" s="21"/>
      <c r="C46" s="22"/>
      <c r="D46" s="21"/>
      <c r="E46" s="21"/>
      <c r="F46" s="21"/>
      <c r="G46" s="109"/>
      <c r="H46" s="109"/>
      <c r="I46" s="21"/>
      <c r="J46" s="22"/>
      <c r="K46" s="21"/>
      <c r="L46" s="23"/>
      <c r="M46" s="21"/>
      <c r="N46" s="24"/>
      <c r="O46" s="24"/>
      <c r="P46" s="24"/>
      <c r="Q46" s="24"/>
      <c r="R46" s="24"/>
      <c r="S46" s="21"/>
      <c r="T46" s="21"/>
      <c r="U46" s="22"/>
      <c r="V46" s="21"/>
      <c r="W46" s="21"/>
      <c r="X46" s="21"/>
      <c r="Y46" s="22"/>
    </row>
    <row r="47" spans="1:28" s="11" customFormat="1" ht="13.5" thickBot="1">
      <c r="C47" s="58"/>
      <c r="J47" s="58"/>
      <c r="L47" s="59"/>
      <c r="N47" s="60"/>
      <c r="O47" s="60"/>
      <c r="P47" s="60"/>
      <c r="Q47" s="60"/>
      <c r="R47" s="60"/>
      <c r="U47" s="58"/>
      <c r="Y47" s="58"/>
      <c r="AA47" s="141"/>
      <c r="AB47" s="141"/>
    </row>
    <row r="48" spans="1:28">
      <c r="B48" s="61" t="s">
        <v>125</v>
      </c>
      <c r="C48" s="76" t="s">
        <v>51</v>
      </c>
      <c r="D48" s="119" t="s">
        <v>129</v>
      </c>
      <c r="E48" s="63"/>
      <c r="F48" s="62"/>
      <c r="G48" s="64"/>
      <c r="H48" s="64"/>
      <c r="I48" s="62"/>
      <c r="J48" s="65"/>
      <c r="K48" s="65"/>
      <c r="L48" s="65"/>
      <c r="M48" s="65"/>
      <c r="N48" s="65"/>
      <c r="O48" s="62"/>
      <c r="P48" s="62"/>
      <c r="Q48" s="63"/>
      <c r="R48" s="62"/>
      <c r="S48" s="66"/>
      <c r="Y48"/>
    </row>
    <row r="49" spans="1:25" ht="4.9000000000000004" customHeight="1">
      <c r="B49" s="67"/>
      <c r="C49" s="77"/>
      <c r="D49" s="74"/>
      <c r="E49" s="68"/>
      <c r="F49" s="7"/>
      <c r="G49" s="69"/>
      <c r="H49" s="69"/>
      <c r="I49" s="7"/>
      <c r="J49" s="70"/>
      <c r="K49" s="70"/>
      <c r="L49" s="70"/>
      <c r="M49" s="70"/>
      <c r="N49" s="70"/>
      <c r="O49" s="7"/>
      <c r="P49" s="7"/>
      <c r="Q49" s="68"/>
      <c r="R49" s="7"/>
      <c r="S49" s="71"/>
      <c r="Y49"/>
    </row>
    <row r="50" spans="1:25">
      <c r="A50" s="11"/>
      <c r="B50" s="67"/>
      <c r="C50" s="77" t="s">
        <v>200</v>
      </c>
      <c r="D50" s="158" t="s">
        <v>232</v>
      </c>
      <c r="E50" s="68"/>
      <c r="F50" s="7"/>
      <c r="G50" s="69"/>
      <c r="H50" s="69"/>
      <c r="I50" s="7"/>
      <c r="J50" s="70"/>
      <c r="K50" s="70"/>
      <c r="L50" s="70"/>
      <c r="M50" s="70"/>
      <c r="N50" s="70"/>
      <c r="O50" s="7"/>
      <c r="P50" s="7"/>
      <c r="Q50" s="68"/>
      <c r="R50" s="7"/>
      <c r="S50" s="71"/>
      <c r="Y50"/>
    </row>
    <row r="51" spans="1:25">
      <c r="A51" s="11"/>
      <c r="B51" s="67"/>
      <c r="C51" s="77"/>
      <c r="D51" s="74" t="s">
        <v>230</v>
      </c>
      <c r="E51" s="68"/>
      <c r="F51" s="7"/>
      <c r="G51" s="69"/>
      <c r="H51" s="69"/>
      <c r="I51" s="7"/>
      <c r="J51" s="70"/>
      <c r="K51" s="70"/>
      <c r="L51" s="70"/>
      <c r="M51" s="70"/>
      <c r="N51" s="70"/>
      <c r="O51" s="7"/>
      <c r="P51" s="7"/>
      <c r="Q51" s="68"/>
      <c r="R51" s="7"/>
      <c r="S51" s="71"/>
      <c r="Y51"/>
    </row>
    <row r="52" spans="1:25">
      <c r="A52" s="11"/>
      <c r="B52" s="67"/>
      <c r="C52" s="77"/>
      <c r="D52" s="74" t="s">
        <v>231</v>
      </c>
      <c r="E52" s="68"/>
      <c r="F52" s="7"/>
      <c r="G52" s="69"/>
      <c r="H52" s="69"/>
      <c r="I52" s="7"/>
      <c r="J52" s="70"/>
      <c r="K52" s="70"/>
      <c r="L52" s="70"/>
      <c r="M52" s="70"/>
      <c r="N52" s="70"/>
      <c r="O52" s="7"/>
      <c r="P52" s="7"/>
      <c r="Q52" s="68"/>
      <c r="R52" s="7"/>
      <c r="S52" s="71"/>
      <c r="Y52"/>
    </row>
    <row r="53" spans="1:25" ht="5.45" customHeight="1">
      <c r="A53" s="11"/>
      <c r="B53" s="67"/>
      <c r="C53" s="77"/>
      <c r="D53" s="7"/>
      <c r="E53" s="68"/>
      <c r="F53" s="7"/>
      <c r="G53" s="69"/>
      <c r="H53" s="69"/>
      <c r="I53" s="7"/>
      <c r="J53" s="70"/>
      <c r="K53" s="70"/>
      <c r="L53" s="70"/>
      <c r="M53" s="70"/>
      <c r="N53" s="70"/>
      <c r="O53" s="7"/>
      <c r="P53" s="7"/>
      <c r="Q53" s="68"/>
      <c r="R53" s="7"/>
      <c r="S53" s="71"/>
      <c r="Y53"/>
    </row>
    <row r="54" spans="1:25">
      <c r="A54" s="11"/>
      <c r="B54" s="72"/>
      <c r="C54" s="77" t="s">
        <v>53</v>
      </c>
      <c r="D54" s="74" t="s">
        <v>228</v>
      </c>
      <c r="E54" s="68"/>
      <c r="F54" s="7"/>
      <c r="G54" s="69"/>
      <c r="H54" s="69"/>
      <c r="I54" s="7"/>
      <c r="J54" s="70"/>
      <c r="K54" s="70"/>
      <c r="L54" s="70"/>
      <c r="M54" s="70"/>
      <c r="N54" s="70"/>
      <c r="O54" s="7"/>
      <c r="P54" s="7"/>
      <c r="Q54" s="68"/>
      <c r="R54" s="7"/>
      <c r="S54" s="71"/>
      <c r="Y54"/>
    </row>
    <row r="55" spans="1:25">
      <c r="A55" s="11"/>
      <c r="B55" s="72"/>
      <c r="C55" s="77" t="s">
        <v>54</v>
      </c>
      <c r="D55" s="73" t="s">
        <v>226</v>
      </c>
      <c r="E55" s="68"/>
      <c r="F55" s="7"/>
      <c r="G55" s="69"/>
      <c r="H55" s="69"/>
      <c r="I55" s="7"/>
      <c r="J55" s="70"/>
      <c r="K55" s="70"/>
      <c r="L55" s="70"/>
      <c r="M55" s="70"/>
      <c r="N55" s="7"/>
      <c r="O55" s="7"/>
      <c r="P55" s="68"/>
      <c r="Q55" s="7"/>
      <c r="R55" s="7"/>
      <c r="S55" s="71"/>
      <c r="T55" s="10"/>
      <c r="U55"/>
      <c r="Y55"/>
    </row>
    <row r="56" spans="1:25">
      <c r="A56" s="11"/>
      <c r="B56" s="72"/>
      <c r="C56" s="77" t="s">
        <v>55</v>
      </c>
      <c r="D56" s="74" t="s">
        <v>225</v>
      </c>
      <c r="E56" s="68"/>
      <c r="F56" s="7"/>
      <c r="G56" s="69"/>
      <c r="H56" s="69"/>
      <c r="I56" s="7"/>
      <c r="J56" s="70"/>
      <c r="K56" s="70"/>
      <c r="L56" s="70"/>
      <c r="M56" s="70"/>
      <c r="N56" s="7"/>
      <c r="O56" s="7"/>
      <c r="P56" s="68"/>
      <c r="Q56" s="7"/>
      <c r="R56" s="7"/>
      <c r="S56" s="71"/>
      <c r="T56" s="10"/>
      <c r="U56"/>
      <c r="Y56"/>
    </row>
    <row r="57" spans="1:25" ht="5.45" customHeight="1">
      <c r="A57" s="11"/>
      <c r="B57" s="72"/>
      <c r="C57" s="77"/>
      <c r="D57" s="7"/>
      <c r="E57" s="68"/>
      <c r="F57" s="7"/>
      <c r="G57" s="69"/>
      <c r="H57" s="69"/>
      <c r="I57" s="7"/>
      <c r="J57" s="70"/>
      <c r="K57" s="70"/>
      <c r="L57" s="70"/>
      <c r="M57" s="70"/>
      <c r="N57" s="7"/>
      <c r="O57" s="7"/>
      <c r="P57" s="68"/>
      <c r="Q57" s="7"/>
      <c r="R57" s="7"/>
      <c r="S57" s="71"/>
      <c r="T57" s="10"/>
      <c r="U57"/>
      <c r="Y57"/>
    </row>
    <row r="58" spans="1:25">
      <c r="A58" s="11"/>
      <c r="B58" s="72"/>
      <c r="C58" s="77" t="s">
        <v>57</v>
      </c>
      <c r="D58" s="73" t="s">
        <v>245</v>
      </c>
      <c r="E58" s="68"/>
      <c r="F58" s="7"/>
      <c r="G58" s="69"/>
      <c r="H58" s="69"/>
      <c r="I58" s="7"/>
      <c r="J58" s="70"/>
      <c r="K58" s="70"/>
      <c r="L58" s="70"/>
      <c r="M58" s="70"/>
      <c r="N58" s="7"/>
      <c r="O58" s="7"/>
      <c r="P58" s="68"/>
      <c r="Q58" s="7"/>
      <c r="R58" s="7"/>
      <c r="S58" s="71"/>
      <c r="T58" s="10"/>
      <c r="U58"/>
      <c r="Y58"/>
    </row>
    <row r="59" spans="1:25">
      <c r="A59" s="11"/>
      <c r="B59" s="72"/>
      <c r="C59" s="77" t="s">
        <v>56</v>
      </c>
      <c r="D59" s="73" t="s">
        <v>246</v>
      </c>
      <c r="E59" s="68"/>
      <c r="F59" s="7"/>
      <c r="G59" s="69"/>
      <c r="H59" s="69"/>
      <c r="I59" s="7"/>
      <c r="J59" s="70"/>
      <c r="K59" s="70"/>
      <c r="L59" s="70"/>
      <c r="M59" s="70"/>
      <c r="N59" s="7"/>
      <c r="O59" s="7"/>
      <c r="P59" s="68"/>
      <c r="Q59" s="7"/>
      <c r="R59" s="7"/>
      <c r="S59" s="71"/>
      <c r="T59" s="10"/>
      <c r="U59"/>
      <c r="Y59"/>
    </row>
    <row r="60" spans="1:25">
      <c r="A60" s="11"/>
      <c r="B60" s="72"/>
      <c r="C60" s="77" t="s">
        <v>218</v>
      </c>
      <c r="D60" s="74" t="s">
        <v>247</v>
      </c>
      <c r="E60" s="68"/>
      <c r="F60" s="7"/>
      <c r="G60" s="69"/>
      <c r="H60" s="69"/>
      <c r="I60" s="7"/>
      <c r="J60" s="70"/>
      <c r="K60" s="70"/>
      <c r="L60" s="70"/>
      <c r="M60" s="70"/>
      <c r="N60" s="7"/>
      <c r="O60" s="7"/>
      <c r="P60" s="68"/>
      <c r="Q60" s="7"/>
      <c r="R60" s="7"/>
      <c r="S60" s="71"/>
      <c r="T60" s="10"/>
      <c r="U60"/>
      <c r="Y60"/>
    </row>
    <row r="61" spans="1:25" ht="5.45" customHeight="1">
      <c r="A61" s="11"/>
      <c r="B61" s="72"/>
      <c r="C61" s="77"/>
      <c r="D61" s="7"/>
      <c r="E61" s="68"/>
      <c r="F61" s="7"/>
      <c r="G61" s="69"/>
      <c r="H61" s="69"/>
      <c r="I61" s="7"/>
      <c r="J61" s="70"/>
      <c r="K61" s="70"/>
      <c r="L61" s="70"/>
      <c r="M61" s="70"/>
      <c r="N61" s="7"/>
      <c r="O61" s="7"/>
      <c r="P61" s="68"/>
      <c r="Q61" s="7"/>
      <c r="R61" s="7"/>
      <c r="S61" s="71"/>
      <c r="T61" s="10"/>
      <c r="U61"/>
      <c r="Y61"/>
    </row>
    <row r="62" spans="1:25">
      <c r="A62" s="11"/>
      <c r="B62" s="72"/>
      <c r="C62" s="154" t="s">
        <v>59</v>
      </c>
      <c r="D62" s="74" t="s">
        <v>236</v>
      </c>
      <c r="E62" s="68"/>
      <c r="F62" s="7"/>
      <c r="G62" s="69"/>
      <c r="H62" s="69"/>
      <c r="I62" s="7"/>
      <c r="J62" s="70"/>
      <c r="K62" s="70"/>
      <c r="L62" s="70"/>
      <c r="M62" s="70"/>
      <c r="N62" s="70"/>
      <c r="O62" s="7"/>
      <c r="P62" s="7"/>
      <c r="Q62" s="68"/>
      <c r="R62" s="7"/>
      <c r="S62" s="71"/>
      <c r="Y62"/>
    </row>
    <row r="63" spans="1:25">
      <c r="A63" s="11"/>
      <c r="B63" s="72"/>
      <c r="C63" s="154" t="s">
        <v>60</v>
      </c>
      <c r="D63" s="74" t="s">
        <v>237</v>
      </c>
      <c r="E63" s="68"/>
      <c r="F63" s="7"/>
      <c r="G63" s="69"/>
      <c r="H63" s="69"/>
      <c r="I63" s="7"/>
      <c r="J63" s="70"/>
      <c r="K63" s="70"/>
      <c r="L63" s="70"/>
      <c r="M63" s="70"/>
      <c r="N63" s="70"/>
      <c r="O63" s="7"/>
      <c r="P63" s="7"/>
      <c r="Q63" s="68"/>
      <c r="R63" s="7"/>
      <c r="S63" s="71"/>
      <c r="Y63"/>
    </row>
    <row r="64" spans="1:25">
      <c r="A64" s="11"/>
      <c r="B64" s="72"/>
      <c r="C64" s="154" t="s">
        <v>61</v>
      </c>
      <c r="D64" s="74" t="s">
        <v>238</v>
      </c>
      <c r="E64" s="68"/>
      <c r="F64" s="7"/>
      <c r="G64" s="69"/>
      <c r="H64" s="69"/>
      <c r="I64" s="7"/>
      <c r="J64" s="70"/>
      <c r="K64" s="70"/>
      <c r="L64" s="70"/>
      <c r="M64" s="70"/>
      <c r="N64" s="70"/>
      <c r="O64" s="7"/>
      <c r="P64" s="7"/>
      <c r="Q64" s="68"/>
      <c r="R64" s="7"/>
      <c r="S64" s="71"/>
      <c r="Y64"/>
    </row>
    <row r="65" spans="2:25" ht="5.45" customHeight="1">
      <c r="B65" s="72"/>
      <c r="C65" s="77"/>
      <c r="D65" s="74"/>
      <c r="E65" s="68"/>
      <c r="F65" s="7"/>
      <c r="G65" s="69"/>
      <c r="H65" s="69"/>
      <c r="I65" s="7"/>
      <c r="J65" s="70"/>
      <c r="K65" s="70"/>
      <c r="L65" s="70"/>
      <c r="M65" s="70"/>
      <c r="N65" s="70"/>
      <c r="O65" s="7"/>
      <c r="P65" s="7"/>
      <c r="Q65" s="68"/>
      <c r="R65" s="7"/>
      <c r="S65" s="71"/>
      <c r="Y65"/>
    </row>
    <row r="66" spans="2:25">
      <c r="B66" s="157"/>
      <c r="C66" s="77" t="s">
        <v>58</v>
      </c>
      <c r="D66" s="74" t="s">
        <v>250</v>
      </c>
      <c r="E66" s="68"/>
      <c r="F66" s="7"/>
      <c r="G66" s="69"/>
      <c r="H66" s="69"/>
      <c r="I66" s="7"/>
      <c r="J66" s="70"/>
      <c r="K66" s="70"/>
      <c r="L66" s="70"/>
      <c r="M66" s="70"/>
      <c r="N66" s="70"/>
      <c r="O66" s="7"/>
      <c r="P66" s="7"/>
      <c r="Q66" s="68"/>
      <c r="R66" s="7"/>
      <c r="S66" s="71"/>
      <c r="Y66"/>
    </row>
    <row r="67" spans="2:25">
      <c r="B67" s="157"/>
      <c r="C67" s="77" t="s">
        <v>62</v>
      </c>
      <c r="D67" s="74" t="s">
        <v>251</v>
      </c>
      <c r="E67" s="68"/>
      <c r="F67" s="7"/>
      <c r="G67" s="69"/>
      <c r="H67" s="69"/>
      <c r="I67" s="7"/>
      <c r="J67" s="70"/>
      <c r="K67" s="70"/>
      <c r="L67" s="70"/>
      <c r="M67" s="70"/>
      <c r="N67" s="70"/>
      <c r="O67" s="7"/>
      <c r="P67" s="7"/>
      <c r="Q67" s="68"/>
      <c r="R67" s="7"/>
      <c r="S67" s="71"/>
      <c r="Y67"/>
    </row>
    <row r="68" spans="2:25" ht="15.6" customHeight="1">
      <c r="B68" s="157"/>
      <c r="C68" s="120" t="s">
        <v>63</v>
      </c>
      <c r="D68" s="180" t="s">
        <v>252</v>
      </c>
      <c r="E68" s="180"/>
      <c r="F68" s="180"/>
      <c r="G68" s="180"/>
      <c r="H68" s="180"/>
      <c r="I68" s="180"/>
      <c r="J68" s="180"/>
      <c r="K68" s="180"/>
      <c r="L68" s="180"/>
      <c r="M68" s="180"/>
      <c r="N68" s="180"/>
      <c r="O68" s="180"/>
      <c r="P68" s="180"/>
      <c r="Q68" s="180"/>
      <c r="R68" s="180"/>
      <c r="S68" s="181"/>
      <c r="Y68"/>
    </row>
    <row r="69" spans="2:25">
      <c r="B69" s="157"/>
      <c r="C69" s="77" t="s">
        <v>64</v>
      </c>
      <c r="D69" s="74" t="s">
        <v>253</v>
      </c>
      <c r="E69" s="68"/>
      <c r="F69" s="7"/>
      <c r="G69" s="69"/>
      <c r="H69" s="69"/>
      <c r="I69" s="7"/>
      <c r="J69" s="70"/>
      <c r="K69" s="70"/>
      <c r="L69" s="70"/>
      <c r="M69" s="70"/>
      <c r="N69" s="70"/>
      <c r="O69" s="7"/>
      <c r="P69" s="7"/>
      <c r="Q69" s="68"/>
      <c r="R69" s="7"/>
      <c r="S69" s="71"/>
      <c r="Y69"/>
    </row>
    <row r="70" spans="2:25" ht="13.15" customHeight="1">
      <c r="B70" s="157"/>
      <c r="C70" s="77" t="s">
        <v>145</v>
      </c>
      <c r="D70" s="74" t="s">
        <v>221</v>
      </c>
      <c r="E70" s="68"/>
      <c r="F70" s="7"/>
      <c r="G70" s="69"/>
      <c r="H70" s="69"/>
      <c r="I70" s="7"/>
      <c r="J70" s="70"/>
      <c r="K70" s="70"/>
      <c r="L70" s="70"/>
      <c r="M70" s="70"/>
      <c r="N70" s="70"/>
      <c r="O70" s="7"/>
      <c r="P70" s="7"/>
      <c r="Q70" s="68"/>
      <c r="R70" s="7"/>
      <c r="S70" s="71"/>
      <c r="Y70"/>
    </row>
    <row r="71" spans="2:25" ht="6" customHeight="1">
      <c r="B71" s="72"/>
      <c r="C71" s="77"/>
      <c r="D71" s="7"/>
      <c r="E71" s="68"/>
      <c r="F71" s="7"/>
      <c r="G71" s="69"/>
      <c r="H71" s="69"/>
      <c r="I71" s="7"/>
      <c r="J71" s="70"/>
      <c r="K71" s="70"/>
      <c r="L71" s="70"/>
      <c r="M71" s="70"/>
      <c r="N71" s="70"/>
      <c r="O71" s="7"/>
      <c r="P71" s="7"/>
      <c r="Q71" s="68"/>
      <c r="R71" s="7"/>
      <c r="S71" s="71"/>
      <c r="Y71"/>
    </row>
    <row r="72" spans="2:25">
      <c r="B72" s="72"/>
      <c r="C72" s="77" t="s">
        <v>65</v>
      </c>
      <c r="D72" s="74" t="s">
        <v>130</v>
      </c>
      <c r="E72" s="68"/>
      <c r="F72" s="7"/>
      <c r="G72" s="69"/>
      <c r="H72" s="69"/>
      <c r="I72" s="7"/>
      <c r="J72" s="70"/>
      <c r="K72" s="70"/>
      <c r="L72" s="70"/>
      <c r="M72" s="70"/>
      <c r="N72" s="70"/>
      <c r="O72" s="7"/>
      <c r="P72" s="7"/>
      <c r="Q72" s="68"/>
      <c r="R72" s="7"/>
      <c r="S72" s="71"/>
      <c r="Y72"/>
    </row>
    <row r="73" spans="2:25">
      <c r="B73" s="72"/>
      <c r="C73" s="77" t="s">
        <v>66</v>
      </c>
      <c r="D73" s="74" t="s">
        <v>263</v>
      </c>
      <c r="E73" s="68"/>
      <c r="F73" s="7"/>
      <c r="G73" s="69"/>
      <c r="H73" s="69"/>
      <c r="I73" s="7"/>
      <c r="J73" s="70"/>
      <c r="K73" s="70"/>
      <c r="L73" s="70"/>
      <c r="M73" s="70"/>
      <c r="N73" s="70"/>
      <c r="O73" s="7"/>
      <c r="P73" s="7"/>
      <c r="Q73" s="68"/>
      <c r="R73" s="7"/>
      <c r="S73" s="71"/>
      <c r="Y73"/>
    </row>
    <row r="74" spans="2:25">
      <c r="B74" s="72"/>
      <c r="C74" s="77" t="s">
        <v>67</v>
      </c>
      <c r="D74" s="74" t="s">
        <v>151</v>
      </c>
      <c r="E74" s="68"/>
      <c r="F74" s="7"/>
      <c r="G74" s="69"/>
      <c r="H74" s="69"/>
      <c r="I74" s="7"/>
      <c r="J74" s="70"/>
      <c r="K74" s="70"/>
      <c r="L74" s="70"/>
      <c r="M74" s="70"/>
      <c r="N74" s="70"/>
      <c r="O74" s="7"/>
      <c r="P74" s="7"/>
      <c r="Q74" s="68"/>
      <c r="R74" s="7"/>
      <c r="S74" s="71"/>
      <c r="Y74"/>
    </row>
    <row r="75" spans="2:25" ht="12.6" customHeight="1">
      <c r="B75" s="72"/>
      <c r="C75" s="120" t="s">
        <v>68</v>
      </c>
      <c r="D75" s="180" t="s">
        <v>262</v>
      </c>
      <c r="E75" s="180"/>
      <c r="F75" s="180"/>
      <c r="G75" s="180"/>
      <c r="H75" s="180"/>
      <c r="I75" s="180"/>
      <c r="J75" s="180"/>
      <c r="K75" s="180"/>
      <c r="L75" s="180"/>
      <c r="M75" s="180"/>
      <c r="N75" s="180"/>
      <c r="O75" s="180"/>
      <c r="P75" s="180"/>
      <c r="Q75" s="180"/>
      <c r="R75" s="180"/>
      <c r="S75" s="181"/>
      <c r="Y75"/>
    </row>
    <row r="76" spans="2:25" ht="6" customHeight="1">
      <c r="B76" s="72"/>
      <c r="C76" s="77"/>
      <c r="D76" s="7"/>
      <c r="E76" s="68"/>
      <c r="F76" s="7"/>
      <c r="G76" s="69"/>
      <c r="H76" s="69"/>
      <c r="I76" s="7"/>
      <c r="J76" s="70"/>
      <c r="K76" s="70"/>
      <c r="L76" s="70"/>
      <c r="M76" s="70"/>
      <c r="N76" s="70"/>
      <c r="O76" s="7"/>
      <c r="P76" s="7"/>
      <c r="Q76" s="68"/>
      <c r="R76" s="7"/>
      <c r="S76" s="71"/>
      <c r="Y76"/>
    </row>
    <row r="77" spans="2:25" ht="13.9" customHeight="1">
      <c r="B77" s="72"/>
      <c r="C77" s="77" t="s">
        <v>69</v>
      </c>
      <c r="D77" s="73" t="s">
        <v>254</v>
      </c>
      <c r="E77" s="68"/>
      <c r="F77" s="7"/>
      <c r="G77" s="69"/>
      <c r="H77" s="69"/>
      <c r="I77" s="7"/>
      <c r="J77" s="70"/>
      <c r="K77" s="70"/>
      <c r="L77" s="70"/>
      <c r="M77" s="70"/>
      <c r="N77" s="7"/>
      <c r="O77" s="7"/>
      <c r="P77" s="68"/>
      <c r="Q77" s="7"/>
      <c r="R77" s="7"/>
      <c r="S77" s="71"/>
      <c r="T77" s="10"/>
      <c r="U77"/>
      <c r="Y77"/>
    </row>
    <row r="78" spans="2:25" ht="55.9" customHeight="1">
      <c r="B78" s="72"/>
      <c r="C78" s="120" t="s">
        <v>70</v>
      </c>
      <c r="D78" s="184" t="s">
        <v>255</v>
      </c>
      <c r="E78" s="184"/>
      <c r="F78" s="184"/>
      <c r="G78" s="184"/>
      <c r="H78" s="184"/>
      <c r="I78" s="184"/>
      <c r="J78" s="184"/>
      <c r="K78" s="184"/>
      <c r="L78" s="184"/>
      <c r="M78" s="184"/>
      <c r="N78" s="184"/>
      <c r="O78" s="184"/>
      <c r="P78" s="184"/>
      <c r="Q78" s="184"/>
      <c r="R78" s="184"/>
      <c r="S78" s="185"/>
      <c r="T78" s="10"/>
      <c r="U78"/>
      <c r="Y78"/>
    </row>
    <row r="79" spans="2:25" ht="55.9" customHeight="1">
      <c r="B79" s="72"/>
      <c r="C79" s="120" t="s">
        <v>71</v>
      </c>
      <c r="D79" s="184" t="s">
        <v>256</v>
      </c>
      <c r="E79" s="184"/>
      <c r="F79" s="184"/>
      <c r="G79" s="184"/>
      <c r="H79" s="184"/>
      <c r="I79" s="184"/>
      <c r="J79" s="184"/>
      <c r="K79" s="184"/>
      <c r="L79" s="184"/>
      <c r="M79" s="184"/>
      <c r="N79" s="184"/>
      <c r="O79" s="184"/>
      <c r="P79" s="184"/>
      <c r="Q79" s="184"/>
      <c r="R79" s="184"/>
      <c r="S79" s="185"/>
      <c r="T79" s="10"/>
      <c r="U79"/>
      <c r="Y79"/>
    </row>
    <row r="80" spans="2:25" ht="55.9" customHeight="1" thickBot="1">
      <c r="B80" s="75"/>
      <c r="C80" s="121" t="s">
        <v>220</v>
      </c>
      <c r="D80" s="194" t="s">
        <v>257</v>
      </c>
      <c r="E80" s="194"/>
      <c r="F80" s="194"/>
      <c r="G80" s="194"/>
      <c r="H80" s="194"/>
      <c r="I80" s="194"/>
      <c r="J80" s="194"/>
      <c r="K80" s="194"/>
      <c r="L80" s="194"/>
      <c r="M80" s="194"/>
      <c r="N80" s="194"/>
      <c r="O80" s="194"/>
      <c r="P80" s="194"/>
      <c r="Q80" s="194"/>
      <c r="R80" s="194"/>
      <c r="S80" s="195"/>
      <c r="T80" s="10"/>
      <c r="U80"/>
      <c r="Y80"/>
    </row>
    <row r="81" spans="1:25" ht="25.5" customHeight="1" thickBot="1">
      <c r="D81" s="12"/>
      <c r="E81" s="12"/>
      <c r="F81" s="12"/>
      <c r="G81" s="12"/>
      <c r="H81" s="12"/>
      <c r="J81" s="16"/>
      <c r="K81" s="17"/>
      <c r="L81" s="19"/>
      <c r="M81" s="17"/>
      <c r="N81" s="17"/>
      <c r="O81" s="17"/>
      <c r="P81" s="17"/>
      <c r="Q81" s="17"/>
      <c r="R81" s="17"/>
      <c r="S81" s="17"/>
      <c r="T81" s="17"/>
      <c r="U81" s="17"/>
    </row>
    <row r="82" spans="1:25" ht="30.75" customHeight="1" thickBot="1">
      <c r="A82" s="110"/>
      <c r="B82" s="206" t="s">
        <v>103</v>
      </c>
      <c r="C82" s="190"/>
      <c r="D82" s="182" t="s">
        <v>123</v>
      </c>
      <c r="E82" s="183"/>
      <c r="F82" s="134" t="s">
        <v>126</v>
      </c>
      <c r="G82" s="182" t="s">
        <v>127</v>
      </c>
      <c r="H82" s="189"/>
      <c r="I82" s="190"/>
      <c r="J82" s="134" t="s">
        <v>128</v>
      </c>
      <c r="K82" s="198" t="s">
        <v>193</v>
      </c>
      <c r="L82" s="199"/>
      <c r="M82" s="9"/>
      <c r="Q82"/>
      <c r="R82"/>
      <c r="S82" s="10"/>
      <c r="U82"/>
      <c r="W82" s="10"/>
      <c r="Y82"/>
    </row>
    <row r="83" spans="1:25" ht="25.5" customHeight="1">
      <c r="B83" s="209" t="s">
        <v>89</v>
      </c>
      <c r="C83" s="210"/>
      <c r="D83" s="176" t="s">
        <v>26</v>
      </c>
      <c r="E83" s="177"/>
      <c r="F83" s="111" t="s">
        <v>74</v>
      </c>
      <c r="G83" s="191" t="s">
        <v>47</v>
      </c>
      <c r="H83" s="192"/>
      <c r="I83" s="193"/>
      <c r="J83" s="112" t="s">
        <v>48</v>
      </c>
      <c r="K83" s="200">
        <v>45657</v>
      </c>
      <c r="L83" s="201"/>
      <c r="M83" s="155" t="s">
        <v>264</v>
      </c>
      <c r="Q83"/>
      <c r="R83"/>
      <c r="S83" s="10"/>
      <c r="U83"/>
      <c r="W83" s="10"/>
      <c r="Y83"/>
    </row>
    <row r="84" spans="1:25" ht="25.5" customHeight="1">
      <c r="B84" s="211" t="s">
        <v>4</v>
      </c>
      <c r="C84" s="212"/>
      <c r="D84" s="213" t="s">
        <v>28</v>
      </c>
      <c r="E84" s="214"/>
      <c r="F84" s="113" t="s">
        <v>75</v>
      </c>
      <c r="G84" s="217" t="s">
        <v>49</v>
      </c>
      <c r="H84" s="218"/>
      <c r="I84" s="219"/>
      <c r="J84" s="114" t="s">
        <v>152</v>
      </c>
      <c r="K84" s="202">
        <v>45657</v>
      </c>
      <c r="L84" s="203"/>
      <c r="M84" s="155" t="s">
        <v>264</v>
      </c>
      <c r="Q84"/>
      <c r="R84"/>
      <c r="S84" s="10"/>
      <c r="U84"/>
      <c r="W84" s="10"/>
      <c r="Y84"/>
    </row>
    <row r="85" spans="1:25" ht="25.5" customHeight="1">
      <c r="B85" s="209" t="s">
        <v>11</v>
      </c>
      <c r="C85" s="210"/>
      <c r="D85" s="213" t="s">
        <v>203</v>
      </c>
      <c r="E85" s="214"/>
      <c r="F85" s="113" t="s">
        <v>204</v>
      </c>
      <c r="G85" s="217" t="s">
        <v>50</v>
      </c>
      <c r="H85" s="218"/>
      <c r="I85" s="219"/>
      <c r="J85" s="114" t="s">
        <v>205</v>
      </c>
      <c r="K85" s="204">
        <v>45657</v>
      </c>
      <c r="L85" s="205"/>
      <c r="M85" s="9"/>
      <c r="Q85"/>
      <c r="R85"/>
      <c r="S85" s="10"/>
      <c r="U85"/>
      <c r="W85" s="10"/>
      <c r="Y85"/>
    </row>
    <row r="86" spans="1:25" ht="25.5" customHeight="1">
      <c r="B86" s="209" t="s">
        <v>18</v>
      </c>
      <c r="C86" s="210"/>
      <c r="D86" s="213" t="s">
        <v>29</v>
      </c>
      <c r="E86" s="214"/>
      <c r="F86" s="116" t="s">
        <v>76</v>
      </c>
      <c r="G86" s="220" t="s">
        <v>146</v>
      </c>
      <c r="H86" s="221"/>
      <c r="I86" s="222"/>
      <c r="J86" s="127" t="s">
        <v>179</v>
      </c>
      <c r="K86" s="215">
        <v>45657</v>
      </c>
      <c r="L86" s="216"/>
      <c r="M86" s="155" t="s">
        <v>264</v>
      </c>
      <c r="Q86"/>
      <c r="R86"/>
      <c r="S86" s="10"/>
      <c r="U86"/>
      <c r="W86" s="10"/>
      <c r="Y86"/>
    </row>
    <row r="87" spans="1:25" ht="25.5" customHeight="1">
      <c r="B87" s="209" t="s">
        <v>0</v>
      </c>
      <c r="C87" s="210"/>
      <c r="D87" s="213" t="s">
        <v>202</v>
      </c>
      <c r="E87" s="214"/>
      <c r="F87" s="113" t="s">
        <v>77</v>
      </c>
      <c r="G87" s="223" t="s">
        <v>248</v>
      </c>
      <c r="H87" s="218"/>
      <c r="I87" s="219"/>
      <c r="J87" s="115"/>
      <c r="K87" s="204">
        <v>45657</v>
      </c>
      <c r="L87" s="205"/>
      <c r="M87" s="9"/>
      <c r="Q87"/>
      <c r="R87"/>
      <c r="S87" s="10"/>
      <c r="U87"/>
      <c r="W87" s="10"/>
      <c r="Y87"/>
    </row>
    <row r="88" spans="1:25" ht="25.5" customHeight="1" thickBot="1">
      <c r="B88" s="207" t="s">
        <v>10</v>
      </c>
      <c r="C88" s="208"/>
      <c r="D88" s="178" t="s">
        <v>196</v>
      </c>
      <c r="E88" s="179"/>
      <c r="F88" s="117" t="s">
        <v>78</v>
      </c>
      <c r="G88" s="186" t="s">
        <v>147</v>
      </c>
      <c r="H88" s="187"/>
      <c r="I88" s="188"/>
      <c r="J88" s="118"/>
      <c r="K88" s="196">
        <v>45747</v>
      </c>
      <c r="L88" s="197"/>
      <c r="M88" s="9"/>
      <c r="Q88"/>
      <c r="R88"/>
      <c r="S88" s="10"/>
      <c r="U88"/>
      <c r="W88" s="10"/>
      <c r="Y88"/>
    </row>
    <row r="89" spans="1:25">
      <c r="I89" s="5"/>
    </row>
    <row r="90" spans="1:25">
      <c r="I90" s="5"/>
    </row>
    <row r="92" spans="1:25">
      <c r="N92" s="15"/>
      <c r="O92" s="15"/>
      <c r="P92" s="15"/>
      <c r="Q92" s="15"/>
    </row>
    <row r="93" spans="1:25">
      <c r="N93" s="15"/>
      <c r="O93" s="15"/>
      <c r="P93" s="15"/>
      <c r="Q93" s="15"/>
    </row>
    <row r="94" spans="1:25">
      <c r="N94" s="14"/>
      <c r="O94" s="14"/>
      <c r="P94" s="14"/>
      <c r="Q94" s="14"/>
    </row>
  </sheetData>
  <autoFilter ref="B2:X45">
    <sortState ref="B3:X45">
      <sortCondition ref="B2:B45"/>
    </sortState>
  </autoFilter>
  <mergeCells count="33">
    <mergeCell ref="D84:E84"/>
    <mergeCell ref="D85:E85"/>
    <mergeCell ref="D86:E86"/>
    <mergeCell ref="D87:E87"/>
    <mergeCell ref="K86:L86"/>
    <mergeCell ref="G84:I84"/>
    <mergeCell ref="G86:I86"/>
    <mergeCell ref="G85:I85"/>
    <mergeCell ref="G87:I87"/>
    <mergeCell ref="K87:L87"/>
    <mergeCell ref="B82:C82"/>
    <mergeCell ref="B88:C88"/>
    <mergeCell ref="B83:C83"/>
    <mergeCell ref="B84:C84"/>
    <mergeCell ref="B85:C85"/>
    <mergeCell ref="B86:C86"/>
    <mergeCell ref="B87:C87"/>
    <mergeCell ref="D83:E83"/>
    <mergeCell ref="D88:E88"/>
    <mergeCell ref="D75:S75"/>
    <mergeCell ref="D68:S68"/>
    <mergeCell ref="D82:E82"/>
    <mergeCell ref="D78:S78"/>
    <mergeCell ref="D79:S79"/>
    <mergeCell ref="G88:I88"/>
    <mergeCell ref="G82:I82"/>
    <mergeCell ref="G83:I83"/>
    <mergeCell ref="D80:S80"/>
    <mergeCell ref="K88:L88"/>
    <mergeCell ref="K82:L82"/>
    <mergeCell ref="K83:L83"/>
    <mergeCell ref="K84:L84"/>
    <mergeCell ref="K85:L85"/>
  </mergeCells>
  <phoneticPr fontId="5" type="noConversion"/>
  <conditionalFormatting sqref="J8:J12 T8:T12 U8 U10 X8:X12 R5:X7 U12:U14 K19 K8 K12:K13 O13:X13 N7:N13 B13:C13 B21:C22 E21:G22 J17:J20 R17:S17 B17:G17 N19 V7:V12 B3:X4 B5:P5 B6:C7 E6:P6 T17:X20 P8:P12 O7:Q7 Q5:Q12 E7:M7 E13:M13 P17:Q20 I21:X45 B14:X16 B23:G45">
    <cfRule type="expression" dxfId="57" priority="79">
      <formula>MOD(ROW(),2)=0</formula>
    </cfRule>
  </conditionalFormatting>
  <conditionalFormatting sqref="D83:D88 F83:K88">
    <cfRule type="expression" dxfId="56" priority="76">
      <formula>MOD(ROW(),2)=0</formula>
    </cfRule>
    <cfRule type="expression" priority="78">
      <formula>MOD(ROW(),2)=0</formula>
    </cfRule>
  </conditionalFormatting>
  <conditionalFormatting sqref="R8:S12 W8:W12 L8:M12 O8:O12 B8:C9 B10:G12 E8:G9">
    <cfRule type="expression" dxfId="55" priority="75">
      <formula>MOD(ROW(),2)=0</formula>
    </cfRule>
  </conditionalFormatting>
  <conditionalFormatting sqref="U9 U11">
    <cfRule type="expression" dxfId="54" priority="74">
      <formula>MOD(ROW(),2)=0</formula>
    </cfRule>
  </conditionalFormatting>
  <conditionalFormatting sqref="K17:O17">
    <cfRule type="expression" dxfId="53" priority="73">
      <formula>MOD(ROW(),2)=0</formula>
    </cfRule>
  </conditionalFormatting>
  <conditionalFormatting sqref="K18:O18 R18:S20 K20:O20 L19:M19 B20:G20 B18:C19 E18:G19 O19">
    <cfRule type="expression" dxfId="52" priority="72">
      <formula>MOD(ROW(),2)=0</formula>
    </cfRule>
  </conditionalFormatting>
  <conditionalFormatting sqref="K9">
    <cfRule type="expression" dxfId="51" priority="70">
      <formula>MOD(ROW(),2)=0</formula>
    </cfRule>
  </conditionalFormatting>
  <conditionalFormatting sqref="K10">
    <cfRule type="expression" dxfId="50" priority="69">
      <formula>MOD(ROW(),2)=0</formula>
    </cfRule>
  </conditionalFormatting>
  <conditionalFormatting sqref="K11">
    <cfRule type="expression" dxfId="49" priority="68">
      <formula>MOD(ROW(),2)=0</formula>
    </cfRule>
  </conditionalFormatting>
  <conditionalFormatting sqref="I8">
    <cfRule type="expression" dxfId="48" priority="67">
      <formula>MOD(ROW(),2)=0</formula>
    </cfRule>
  </conditionalFormatting>
  <conditionalFormatting sqref="I9">
    <cfRule type="expression" dxfId="47" priority="66">
      <formula>MOD(ROW(),2)=0</formula>
    </cfRule>
  </conditionalFormatting>
  <conditionalFormatting sqref="I10">
    <cfRule type="expression" dxfId="46" priority="65">
      <formula>MOD(ROW(),2)=0</formula>
    </cfRule>
  </conditionalFormatting>
  <conditionalFormatting sqref="I11">
    <cfRule type="expression" dxfId="45" priority="64">
      <formula>MOD(ROW(),2)=0</formula>
    </cfRule>
  </conditionalFormatting>
  <conditionalFormatting sqref="I12">
    <cfRule type="expression" dxfId="44" priority="63">
      <formula>MOD(ROW(),2)=0</formula>
    </cfRule>
  </conditionalFormatting>
  <conditionalFormatting sqref="I17">
    <cfRule type="expression" dxfId="43" priority="61">
      <formula>MOD(ROW(),2)=0</formula>
    </cfRule>
  </conditionalFormatting>
  <conditionalFormatting sqref="I18">
    <cfRule type="expression" dxfId="42" priority="60">
      <formula>MOD(ROW(),2)=0</formula>
    </cfRule>
  </conditionalFormatting>
  <conditionalFormatting sqref="I19">
    <cfRule type="expression" dxfId="41" priority="59">
      <formula>MOD(ROW(),2)=0</formula>
    </cfRule>
  </conditionalFormatting>
  <conditionalFormatting sqref="I20">
    <cfRule type="expression" dxfId="40" priority="58">
      <formula>MOD(ROW(),2)=0</formula>
    </cfRule>
  </conditionalFormatting>
  <conditionalFormatting sqref="H17">
    <cfRule type="expression" dxfId="39" priority="48">
      <formula>MOD(ROW(),2)=0</formula>
    </cfRule>
  </conditionalFormatting>
  <conditionalFormatting sqref="H18">
    <cfRule type="expression" dxfId="38" priority="47">
      <formula>MOD(ROW(),2)=0</formula>
    </cfRule>
  </conditionalFormatting>
  <conditionalFormatting sqref="H19">
    <cfRule type="expression" dxfId="37" priority="46">
      <formula>MOD(ROW(),2)=0</formula>
    </cfRule>
  </conditionalFormatting>
  <conditionalFormatting sqref="H20">
    <cfRule type="expression" dxfId="36" priority="45">
      <formula>MOD(ROW(),2)=0</formula>
    </cfRule>
  </conditionalFormatting>
  <conditionalFormatting sqref="H21">
    <cfRule type="expression" dxfId="35" priority="44">
      <formula>MOD(ROW(),2)=0</formula>
    </cfRule>
  </conditionalFormatting>
  <conditionalFormatting sqref="H22">
    <cfRule type="expression" dxfId="34" priority="43">
      <formula>MOD(ROW(),2)=0</formula>
    </cfRule>
  </conditionalFormatting>
  <conditionalFormatting sqref="H23">
    <cfRule type="expression" dxfId="33" priority="42">
      <formula>MOD(ROW(),2)=0</formula>
    </cfRule>
  </conditionalFormatting>
  <conditionalFormatting sqref="H24">
    <cfRule type="expression" dxfId="32" priority="41">
      <formula>MOD(ROW(),2)=0</formula>
    </cfRule>
  </conditionalFormatting>
  <conditionalFormatting sqref="H25">
    <cfRule type="expression" dxfId="31" priority="40">
      <formula>MOD(ROW(),2)=0</formula>
    </cfRule>
  </conditionalFormatting>
  <conditionalFormatting sqref="H26">
    <cfRule type="expression" dxfId="30" priority="39">
      <formula>MOD(ROW(),2)=0</formula>
    </cfRule>
  </conditionalFormatting>
  <conditionalFormatting sqref="H27">
    <cfRule type="expression" dxfId="29" priority="38">
      <formula>MOD(ROW(),2)=0</formula>
    </cfRule>
  </conditionalFormatting>
  <conditionalFormatting sqref="H28">
    <cfRule type="expression" dxfId="28" priority="37">
      <formula>MOD(ROW(),2)=0</formula>
    </cfRule>
  </conditionalFormatting>
  <conditionalFormatting sqref="H29">
    <cfRule type="expression" dxfId="27" priority="36">
      <formula>MOD(ROW(),2)=0</formula>
    </cfRule>
  </conditionalFormatting>
  <conditionalFormatting sqref="H30">
    <cfRule type="expression" dxfId="26" priority="35">
      <formula>MOD(ROW(),2)=0</formula>
    </cfRule>
  </conditionalFormatting>
  <conditionalFormatting sqref="H31">
    <cfRule type="expression" dxfId="25" priority="34">
      <formula>MOD(ROW(),2)=0</formula>
    </cfRule>
  </conditionalFormatting>
  <conditionalFormatting sqref="H32">
    <cfRule type="expression" dxfId="24" priority="33">
      <formula>MOD(ROW(),2)=0</formula>
    </cfRule>
  </conditionalFormatting>
  <conditionalFormatting sqref="H33">
    <cfRule type="expression" dxfId="23" priority="32">
      <formula>MOD(ROW(),2)=0</formula>
    </cfRule>
  </conditionalFormatting>
  <conditionalFormatting sqref="H34">
    <cfRule type="expression" dxfId="22" priority="31">
      <formula>MOD(ROW(),2)=0</formula>
    </cfRule>
  </conditionalFormatting>
  <conditionalFormatting sqref="H35">
    <cfRule type="expression" dxfId="21" priority="30">
      <formula>MOD(ROW(),2)=0</formula>
    </cfRule>
  </conditionalFormatting>
  <conditionalFormatting sqref="H36">
    <cfRule type="expression" dxfId="20" priority="29">
      <formula>MOD(ROW(),2)=0</formula>
    </cfRule>
  </conditionalFormatting>
  <conditionalFormatting sqref="H37">
    <cfRule type="expression" dxfId="19" priority="28">
      <formula>MOD(ROW(),2)=0</formula>
    </cfRule>
  </conditionalFormatting>
  <conditionalFormatting sqref="H38">
    <cfRule type="expression" dxfId="18" priority="27">
      <formula>MOD(ROW(),2)=0</formula>
    </cfRule>
  </conditionalFormatting>
  <conditionalFormatting sqref="H39">
    <cfRule type="expression" dxfId="17" priority="26">
      <formula>MOD(ROW(),2)=0</formula>
    </cfRule>
  </conditionalFormatting>
  <conditionalFormatting sqref="H40">
    <cfRule type="expression" dxfId="16" priority="25">
      <formula>MOD(ROW(),2)=0</formula>
    </cfRule>
  </conditionalFormatting>
  <conditionalFormatting sqref="H41">
    <cfRule type="expression" dxfId="15" priority="24">
      <formula>MOD(ROW(),2)=0</formula>
    </cfRule>
  </conditionalFormatting>
  <conditionalFormatting sqref="H42">
    <cfRule type="expression" dxfId="14" priority="23">
      <formula>MOD(ROW(),2)=0</formula>
    </cfRule>
  </conditionalFormatting>
  <conditionalFormatting sqref="H43">
    <cfRule type="expression" dxfId="13" priority="22">
      <formula>MOD(ROW(),2)=0</formula>
    </cfRule>
  </conditionalFormatting>
  <conditionalFormatting sqref="H44">
    <cfRule type="expression" dxfId="12" priority="21">
      <formula>MOD(ROW(),2)=0</formula>
    </cfRule>
  </conditionalFormatting>
  <conditionalFormatting sqref="H45">
    <cfRule type="expression" dxfId="11" priority="20">
      <formula>MOD(ROW(),2)=0</formula>
    </cfRule>
  </conditionalFormatting>
  <conditionalFormatting sqref="D21">
    <cfRule type="expression" dxfId="10" priority="19">
      <formula>MOD(ROW(),2)=0</formula>
    </cfRule>
  </conditionalFormatting>
  <conditionalFormatting sqref="D22">
    <cfRule type="expression" dxfId="9" priority="18">
      <formula>MOD(ROW(),2)=0</formula>
    </cfRule>
  </conditionalFormatting>
  <conditionalFormatting sqref="D18">
    <cfRule type="expression" dxfId="8" priority="17">
      <formula>MOD(ROW(),2)=0</formula>
    </cfRule>
  </conditionalFormatting>
  <conditionalFormatting sqref="D19">
    <cfRule type="expression" dxfId="7" priority="16">
      <formula>MOD(ROW(),2)=0</formula>
    </cfRule>
  </conditionalFormatting>
  <conditionalFormatting sqref="D6:D9">
    <cfRule type="expression" dxfId="6" priority="13">
      <formula>MOD(ROW(),2)=0</formula>
    </cfRule>
  </conditionalFormatting>
  <conditionalFormatting sqref="D13">
    <cfRule type="expression" dxfId="5" priority="11">
      <formula>MOD(ROW(),2)=0</formula>
    </cfRule>
  </conditionalFormatting>
  <conditionalFormatting sqref="H8">
    <cfRule type="expression" dxfId="4" priority="5">
      <formula>MOD(ROW(),2)=0</formula>
    </cfRule>
  </conditionalFormatting>
  <conditionalFormatting sqref="H9">
    <cfRule type="expression" dxfId="3" priority="4">
      <formula>MOD(ROW(),2)=0</formula>
    </cfRule>
  </conditionalFormatting>
  <conditionalFormatting sqref="H10">
    <cfRule type="expression" dxfId="2" priority="3">
      <formula>MOD(ROW(),2)=0</formula>
    </cfRule>
  </conditionalFormatting>
  <conditionalFormatting sqref="H11">
    <cfRule type="expression" dxfId="1" priority="2">
      <formula>MOD(ROW(),2)=0</formula>
    </cfRule>
  </conditionalFormatting>
  <conditionalFormatting sqref="H12">
    <cfRule type="expression" dxfId="0" priority="1">
      <formula>MOD(ROW(),2)=0</formula>
    </cfRule>
  </conditionalFormatting>
  <hyperlinks>
    <hyperlink ref="J83" r:id="rId1"/>
    <hyperlink ref="J84" r:id="rId2"/>
    <hyperlink ref="J86" r:id="rId3"/>
    <hyperlink ref="G88" r:id="rId4" display="www.flu.seqirus.com "/>
    <hyperlink ref="G83" r:id="rId5"/>
    <hyperlink ref="G84" r:id="rId6"/>
    <hyperlink ref="G86" r:id="rId7" display="https://mms.mckesson.com/portal/index.mck "/>
    <hyperlink ref="G85" r:id="rId8"/>
    <hyperlink ref="G87" r:id="rId9"/>
    <hyperlink ref="J85" r:id="rId10"/>
  </hyperlinks>
  <pageMargins left="0.7" right="0.7" top="0.75" bottom="0.75" header="0.3" footer="0.3"/>
  <pageSetup orientation="portrait" horizontalDpi="1200" verticalDpi="1200"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
  <sheetViews>
    <sheetView workbookViewId="0">
      <selection activeCell="E5" sqref="E5"/>
    </sheetView>
  </sheetViews>
  <sheetFormatPr defaultRowHeight="12.75"/>
  <cols>
    <col min="1" max="1" width="16.42578125" customWidth="1"/>
    <col min="2" max="9" width="15.28515625" customWidth="1"/>
    <col min="10" max="10" width="12.140625" bestFit="1" customWidth="1"/>
    <col min="11" max="11" width="19.28515625" customWidth="1"/>
    <col min="12" max="12" width="19.140625" customWidth="1"/>
    <col min="13" max="13" width="11.7109375" bestFit="1" customWidth="1"/>
    <col min="14" max="14" width="11.7109375" customWidth="1"/>
    <col min="15" max="15" width="10.7109375" bestFit="1" customWidth="1"/>
    <col min="16" max="16" width="12.140625" bestFit="1" customWidth="1"/>
    <col min="17" max="17" width="11.28515625" customWidth="1"/>
  </cols>
  <sheetData>
    <row r="1" spans="1:17" ht="33.6" customHeight="1" thickTop="1">
      <c r="B1" t="s">
        <v>184</v>
      </c>
      <c r="C1" t="s">
        <v>185</v>
      </c>
      <c r="D1" t="s">
        <v>186</v>
      </c>
      <c r="E1" t="s">
        <v>191</v>
      </c>
      <c r="F1" t="s">
        <v>187</v>
      </c>
      <c r="G1" t="s">
        <v>188</v>
      </c>
      <c r="J1" s="123" t="s">
        <v>153</v>
      </c>
      <c r="K1" s="124" t="s">
        <v>154</v>
      </c>
      <c r="L1" s="124" t="s">
        <v>155</v>
      </c>
      <c r="M1" s="124" t="s">
        <v>2</v>
      </c>
      <c r="N1" s="124" t="s">
        <v>195</v>
      </c>
      <c r="O1" s="124" t="s">
        <v>194</v>
      </c>
      <c r="P1" s="124" t="s">
        <v>176</v>
      </c>
      <c r="Q1" s="125" t="s">
        <v>177</v>
      </c>
    </row>
    <row r="2" spans="1:17" ht="33.75">
      <c r="A2" t="s">
        <v>180</v>
      </c>
      <c r="B2" s="13">
        <v>44545</v>
      </c>
      <c r="C2" s="13">
        <v>44712</v>
      </c>
      <c r="D2" s="13">
        <v>44774</v>
      </c>
      <c r="E2" s="13"/>
      <c r="J2" s="126" t="s">
        <v>13</v>
      </c>
      <c r="K2" s="126" t="s">
        <v>172</v>
      </c>
      <c r="L2" s="126" t="s">
        <v>162</v>
      </c>
      <c r="M2" s="126" t="s">
        <v>24</v>
      </c>
      <c r="N2" s="135">
        <v>16.45</v>
      </c>
      <c r="O2" s="136">
        <v>18.88</v>
      </c>
      <c r="P2" s="137">
        <v>20.027999999999999</v>
      </c>
      <c r="Q2" s="137">
        <v>22.95</v>
      </c>
    </row>
    <row r="3" spans="1:17" ht="22.5">
      <c r="A3" t="s">
        <v>181</v>
      </c>
      <c r="B3" s="13">
        <v>44545</v>
      </c>
      <c r="C3" s="131">
        <v>44681</v>
      </c>
      <c r="D3" s="9"/>
      <c r="E3" s="9"/>
      <c r="F3" s="128"/>
      <c r="G3" s="129"/>
      <c r="J3" s="126" t="s">
        <v>11</v>
      </c>
      <c r="K3" s="126" t="s">
        <v>167</v>
      </c>
      <c r="L3" s="126" t="s">
        <v>161</v>
      </c>
      <c r="M3" s="126" t="s">
        <v>19</v>
      </c>
      <c r="N3" s="135">
        <v>13.41</v>
      </c>
      <c r="O3" s="136">
        <v>14.66</v>
      </c>
      <c r="P3" s="137">
        <v>17.783999999999999</v>
      </c>
      <c r="Q3" s="136">
        <v>19</v>
      </c>
    </row>
    <row r="4" spans="1:17" ht="22.5">
      <c r="A4" t="s">
        <v>182</v>
      </c>
      <c r="B4" s="13">
        <v>44545</v>
      </c>
      <c r="C4" s="131">
        <v>44666</v>
      </c>
      <c r="D4" s="131">
        <v>44774</v>
      </c>
      <c r="E4" s="131"/>
      <c r="F4" s="13">
        <v>44986</v>
      </c>
      <c r="G4" s="132">
        <v>45046</v>
      </c>
      <c r="J4" s="126" t="s">
        <v>11</v>
      </c>
      <c r="K4" s="126" t="s">
        <v>166</v>
      </c>
      <c r="L4" s="126" t="s">
        <v>161</v>
      </c>
      <c r="M4" s="126" t="s">
        <v>20</v>
      </c>
      <c r="N4" s="135">
        <v>13.41</v>
      </c>
      <c r="O4" s="136">
        <v>14.66</v>
      </c>
      <c r="P4" s="137">
        <v>17.783999999999999</v>
      </c>
      <c r="Q4" s="137">
        <v>19</v>
      </c>
    </row>
    <row r="5" spans="1:17" ht="22.5">
      <c r="A5" t="s">
        <v>183</v>
      </c>
      <c r="B5" s="13">
        <v>44545</v>
      </c>
      <c r="C5" s="131">
        <v>44666</v>
      </c>
      <c r="E5" s="9" t="s">
        <v>190</v>
      </c>
      <c r="F5" s="133">
        <v>45047</v>
      </c>
      <c r="G5" s="132">
        <v>45138</v>
      </c>
      <c r="J5" s="126" t="s">
        <v>0</v>
      </c>
      <c r="K5" s="126" t="s">
        <v>171</v>
      </c>
      <c r="L5" s="126" t="s">
        <v>157</v>
      </c>
      <c r="M5" s="126" t="s">
        <v>22</v>
      </c>
      <c r="N5" s="138" t="s">
        <v>159</v>
      </c>
      <c r="O5" s="139" t="s">
        <v>159</v>
      </c>
      <c r="P5" s="137">
        <v>59.338999999999999</v>
      </c>
      <c r="Q5" s="137">
        <f>(56.62*1.08)+0.75</f>
        <v>61.8996</v>
      </c>
    </row>
    <row r="6" spans="1:17" ht="33.75">
      <c r="A6" t="s">
        <v>9</v>
      </c>
      <c r="B6" s="13">
        <v>44545</v>
      </c>
      <c r="C6" s="131">
        <v>44666</v>
      </c>
      <c r="E6" s="131" t="s">
        <v>189</v>
      </c>
      <c r="F6" s="128"/>
      <c r="G6" s="129"/>
      <c r="J6" s="126" t="s">
        <v>0</v>
      </c>
      <c r="K6" s="126" t="s">
        <v>175</v>
      </c>
      <c r="L6" s="126" t="s">
        <v>158</v>
      </c>
      <c r="M6" s="126" t="s">
        <v>73</v>
      </c>
      <c r="N6" s="135">
        <v>14.628</v>
      </c>
      <c r="O6" s="136">
        <v>14.25</v>
      </c>
      <c r="P6" s="137">
        <v>18.141999999999999</v>
      </c>
      <c r="Q6" s="136">
        <v>18.632999999999999</v>
      </c>
    </row>
    <row r="7" spans="1:17" ht="33.75">
      <c r="A7" t="s">
        <v>3</v>
      </c>
      <c r="B7" s="13">
        <v>44545</v>
      </c>
      <c r="C7" s="131">
        <v>44651</v>
      </c>
      <c r="D7" s="9"/>
      <c r="E7" s="131" t="s">
        <v>192</v>
      </c>
      <c r="F7" s="128"/>
      <c r="G7" s="9"/>
      <c r="J7" s="126" t="s">
        <v>0</v>
      </c>
      <c r="K7" s="126" t="s">
        <v>175</v>
      </c>
      <c r="L7" s="126" t="s">
        <v>157</v>
      </c>
      <c r="M7" s="126" t="s">
        <v>72</v>
      </c>
      <c r="N7" s="135">
        <v>14.628</v>
      </c>
      <c r="O7" s="136">
        <v>14.25</v>
      </c>
      <c r="P7" s="137">
        <v>18.141999999999999</v>
      </c>
      <c r="Q7" s="136">
        <v>18.632999999999999</v>
      </c>
    </row>
    <row r="8" spans="1:17" ht="22.5">
      <c r="G8" s="14"/>
      <c r="J8" s="126" t="s">
        <v>0</v>
      </c>
      <c r="K8" s="126" t="s">
        <v>165</v>
      </c>
      <c r="L8" s="126" t="s">
        <v>156</v>
      </c>
      <c r="M8" s="126" t="s">
        <v>23</v>
      </c>
      <c r="N8" s="135">
        <v>13.666</v>
      </c>
      <c r="O8" s="136">
        <v>14.25</v>
      </c>
      <c r="P8" s="137">
        <v>17.006999999999998</v>
      </c>
      <c r="Q8" s="137">
        <v>17.341999999999999</v>
      </c>
    </row>
    <row r="9" spans="1:17" ht="22.5">
      <c r="D9" s="9"/>
      <c r="E9" s="9"/>
      <c r="J9" s="126" t="s">
        <v>0</v>
      </c>
      <c r="K9" s="126" t="s">
        <v>168</v>
      </c>
      <c r="L9" s="126" t="s">
        <v>164</v>
      </c>
      <c r="M9" s="126" t="s">
        <v>21</v>
      </c>
      <c r="N9" s="138" t="s">
        <v>159</v>
      </c>
      <c r="O9" s="139" t="s">
        <v>159</v>
      </c>
      <c r="P9" s="137">
        <v>59.338999999999999</v>
      </c>
      <c r="Q9" s="136">
        <f>(56.62*1.08)+0.75</f>
        <v>61.8996</v>
      </c>
    </row>
    <row r="10" spans="1:17" ht="33.75">
      <c r="J10" s="126" t="s">
        <v>9</v>
      </c>
      <c r="K10" s="126" t="s">
        <v>169</v>
      </c>
      <c r="L10" s="126" t="s">
        <v>163</v>
      </c>
      <c r="M10" s="126" t="s">
        <v>178</v>
      </c>
      <c r="N10" s="135">
        <v>14.24</v>
      </c>
      <c r="O10" s="136">
        <v>15.23</v>
      </c>
      <c r="P10" s="137">
        <v>17.079999999999998</v>
      </c>
      <c r="Q10" s="137">
        <v>20.03</v>
      </c>
    </row>
    <row r="11" spans="1:17" ht="22.5">
      <c r="J11" s="126" t="s">
        <v>9</v>
      </c>
      <c r="K11" s="126" t="s">
        <v>170</v>
      </c>
      <c r="L11" s="126" t="s">
        <v>156</v>
      </c>
      <c r="M11" s="126" t="s">
        <v>38</v>
      </c>
      <c r="N11" s="135">
        <v>13.58</v>
      </c>
      <c r="O11" s="136">
        <v>14.61</v>
      </c>
      <c r="P11" s="137">
        <v>15.96</v>
      </c>
      <c r="Q11" s="137">
        <v>18.52</v>
      </c>
    </row>
    <row r="12" spans="1:17" ht="22.5">
      <c r="J12" s="126" t="s">
        <v>9</v>
      </c>
      <c r="K12" s="126" t="s">
        <v>173</v>
      </c>
      <c r="L12" s="126" t="s">
        <v>157</v>
      </c>
      <c r="M12" s="126" t="s">
        <v>39</v>
      </c>
      <c r="N12" s="138" t="s">
        <v>159</v>
      </c>
      <c r="O12" s="139" t="s">
        <v>159</v>
      </c>
      <c r="P12" s="137">
        <v>55.076999999999998</v>
      </c>
      <c r="Q12" s="136">
        <f>(57.64*1.113)+0.75</f>
        <v>64.903319999999994</v>
      </c>
    </row>
    <row r="13" spans="1:17" ht="22.5">
      <c r="J13" s="126" t="s">
        <v>9</v>
      </c>
      <c r="K13" s="126" t="s">
        <v>174</v>
      </c>
      <c r="L13" s="126" t="s">
        <v>160</v>
      </c>
      <c r="M13" s="126" t="s">
        <v>40</v>
      </c>
      <c r="N13" s="135">
        <v>18.07</v>
      </c>
      <c r="O13" s="136">
        <v>19.920000000000002</v>
      </c>
      <c r="P13" s="137">
        <v>22.943999999999999</v>
      </c>
      <c r="Q13" s="136">
        <v>28.44</v>
      </c>
    </row>
    <row r="14" spans="1:17" ht="22.5">
      <c r="J14" s="126" t="s">
        <v>9</v>
      </c>
      <c r="K14" s="126" t="s">
        <v>174</v>
      </c>
      <c r="L14" s="126" t="s">
        <v>156</v>
      </c>
      <c r="M14" s="126" t="s">
        <v>41</v>
      </c>
      <c r="N14" s="135">
        <v>17.61</v>
      </c>
      <c r="O14" s="136">
        <v>18.8</v>
      </c>
      <c r="P14" s="137">
        <v>21.423999999999999</v>
      </c>
      <c r="Q14" s="136">
        <v>26.95</v>
      </c>
    </row>
    <row r="16" spans="1:17" ht="13.9" customHeight="1"/>
    <row r="18" spans="8:9" ht="13.9" customHeight="1"/>
    <row r="19" spans="8:9" ht="15">
      <c r="H19" s="129"/>
      <c r="I19" s="129"/>
    </row>
    <row r="20" spans="8:9" ht="13.9" customHeight="1">
      <c r="H20" s="129"/>
      <c r="I20" s="129"/>
    </row>
    <row r="21" spans="8:9" ht="15">
      <c r="H21" s="130"/>
      <c r="I21" s="129"/>
    </row>
    <row r="22" spans="8:9" ht="15">
      <c r="H22" s="129"/>
      <c r="I22" s="129"/>
    </row>
    <row r="23" spans="8:9">
      <c r="H23" s="9"/>
    </row>
  </sheetData>
  <autoFilter ref="J1:Q14">
    <sortState ref="J2:Q14">
      <sortCondition ref="J1:J14"/>
    </sortState>
  </autoFilter>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Welcome</vt:lpstr>
      <vt:lpstr>Products Available</vt:lpstr>
      <vt:lpstr>Dates and Price Comparison</vt:lpstr>
      <vt:lpstr>Welcome!Print_Area</vt:lpstr>
    </vt:vector>
  </TitlesOfParts>
  <Company>Materials Management Division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Vaccine Program_Influenza - 2022-2023 MMCAP Infuse Influenza Vaccine Award Information V1_Clinical Pharmacy Coordinator Sis_DL Edits 2021.12.20</dc:title>
  <dc:subject>Influenza Vaccine Program 2022-23</dc:subject>
  <dc:creator>Debbie Leider</dc:creator>
  <cp:keywords>Vaccine Program;Influenza Vaccine Program;Product List;Products;Prices</cp:keywords>
  <cp:lastModifiedBy>Harper, Kathryn [DAS]</cp:lastModifiedBy>
  <cp:lastPrinted>2021-12-28T19:16:40Z</cp:lastPrinted>
  <dcterms:created xsi:type="dcterms:W3CDTF">2008-12-24T14:58:38Z</dcterms:created>
  <dcterms:modified xsi:type="dcterms:W3CDTF">2024-02-19T14:34:43Z</dcterms:modified>
</cp:coreProperties>
</file>