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329"/>
  <workbookPr codeName="ThisWorkbook" autoCompressPictures="0" defaultThemeVersion="124226"/>
  <mc:AlternateContent xmlns:mc="http://schemas.openxmlformats.org/markup-compatibility/2006">
    <mc:Choice Requires="x15">
      <x15ac:absPath xmlns:x15ac="http://schemas.microsoft.com/office/spreadsheetml/2010/11/ac" url="S:\Proposals Team\Responses\Allsteel\2017\NASPO\Submittal\Final Copy of Proposal\Final\"/>
    </mc:Choice>
  </mc:AlternateContent>
  <workbookProtection workbookAlgorithmName="SHA-512" workbookHashValue="tG8BtbmvQJ7wCARknXasFrTdpiOZ81kZZTi5Paek+L6ZsIqkECa6Lz3cEKQnRcosgFVpbHrudSpad7LqIeu20A==" workbookSaltValue="X2yMmKmXygXcSc4xOAYvTQ==" workbookSpinCount="100000" lockStructure="1"/>
  <bookViews>
    <workbookView xWindow="0" yWindow="0" windowWidth="22440" windowHeight="10680" tabRatio="895" firstSheet="17" activeTab="20"/>
  </bookViews>
  <sheets>
    <sheet name="Scores" sheetId="24" r:id="rId1"/>
    <sheet name="Monolithic Systems " sheetId="1" r:id="rId2"/>
    <sheet name="Standard Monolithic Typical" sheetId="23" r:id="rId3"/>
    <sheet name="Premium Monolithic Typical" sheetId="19" r:id="rId4"/>
    <sheet name="Monolithic Detail" sheetId="14" r:id="rId5"/>
    <sheet name="Frame and Tile Systems " sheetId="9" r:id="rId6"/>
    <sheet name="Standard Frame &amp; Tile Typical" sheetId="25" r:id="rId7"/>
    <sheet name="Premium Frame &amp; Tile Typical" sheetId="20" r:id="rId8"/>
    <sheet name="Frame and Tile Detail" sheetId="15" r:id="rId9"/>
    <sheet name="Desks and Tables" sheetId="6" r:id="rId10"/>
    <sheet name="Desks and Tables Market Basket" sheetId="21" r:id="rId11"/>
    <sheet name="Desks and Tables Detail" sheetId="12" r:id="rId12"/>
    <sheet name="Filing and Storage Cabinets" sheetId="7" r:id="rId13"/>
    <sheet name="File and Storage Market Basket" sheetId="22" r:id="rId14"/>
    <sheet name="File and Storage Detail " sheetId="13" r:id="rId15"/>
    <sheet name="Seating " sheetId="33" r:id="rId16"/>
    <sheet name="Seating Market Basket" sheetId="18" r:id="rId17"/>
    <sheet name="Seating Detail" sheetId="32" r:id="rId18"/>
    <sheet name="Architectural Walls" sheetId="27" r:id="rId19"/>
    <sheet name="Architectural Typical Project" sheetId="28" r:id="rId20"/>
    <sheet name="Architectural Walls Detail" sheetId="35" r:id="rId21"/>
    <sheet name="Traditional Office" sheetId="29" r:id="rId22"/>
    <sheet name="Traditional OfficeMarket Basket" sheetId="30" r:id="rId23"/>
    <sheet name="Traditional Office Detail" sheetId="31" r:id="rId24"/>
    <sheet name="Mobile Portable Workstations" sheetId="36" r:id="rId25"/>
    <sheet name="Mobile Portable Typical" sheetId="37" r:id="rId26"/>
    <sheet name="Mobile Portable Detail" sheetId="38" r:id="rId27"/>
    <sheet name="Data Validation" sheetId="39" r:id="rId28"/>
  </sheets>
  <definedNames>
    <definedName name="_xlnm.Print_Area" localSheetId="8">'Frame and Tile Detail'!$A$1:$I$113</definedName>
    <definedName name="_xlnm.Print_Area" localSheetId="5">'Frame and Tile Systems '!$A$1:$K$33</definedName>
    <definedName name="_xlnm.Print_Area" localSheetId="17">'Seating Detail'!$A$6:$H$92</definedName>
  </definedNames>
  <calcPr calcId="171027"/>
</workbook>
</file>

<file path=xl/calcChain.xml><?xml version="1.0" encoding="utf-8"?>
<calcChain xmlns="http://schemas.openxmlformats.org/spreadsheetml/2006/main">
  <c r="G27" i="21" l="1"/>
  <c r="A1" i="19" l="1"/>
  <c r="L270" i="28" l="1"/>
  <c r="L269" i="28"/>
  <c r="L268" i="28"/>
  <c r="L267" i="28"/>
  <c r="L266" i="28"/>
  <c r="L265" i="28"/>
  <c r="L264" i="28"/>
  <c r="L263" i="28"/>
  <c r="L262" i="28"/>
  <c r="L261" i="28"/>
  <c r="L260" i="28"/>
  <c r="L259" i="28"/>
  <c r="L258" i="28"/>
  <c r="L257" i="28"/>
  <c r="L256" i="28"/>
  <c r="L255" i="28"/>
  <c r="L254" i="28"/>
  <c r="L253" i="28"/>
  <c r="L252" i="28"/>
  <c r="L251" i="28"/>
  <c r="L250" i="28"/>
  <c r="L249" i="28"/>
  <c r="L248" i="28"/>
  <c r="L247" i="28"/>
  <c r="L246" i="28"/>
  <c r="L245" i="28"/>
  <c r="L244" i="28"/>
  <c r="L243" i="28"/>
  <c r="L242" i="28"/>
  <c r="L241" i="28"/>
  <c r="L240" i="28"/>
  <c r="L239" i="28"/>
  <c r="L238" i="28"/>
  <c r="L237" i="28"/>
  <c r="L236" i="28"/>
  <c r="L235" i="28"/>
  <c r="L234" i="28"/>
  <c r="L233" i="28"/>
  <c r="L232" i="28"/>
  <c r="L231" i="28"/>
  <c r="L185" i="28"/>
  <c r="L184" i="28"/>
  <c r="L183" i="28"/>
  <c r="L182" i="28"/>
  <c r="L181" i="28"/>
  <c r="L180" i="28"/>
  <c r="L179" i="28"/>
  <c r="L178" i="28"/>
  <c r="L177" i="28"/>
  <c r="L176" i="28"/>
  <c r="L175" i="28"/>
  <c r="L174" i="28"/>
  <c r="L173" i="28"/>
  <c r="L172" i="28"/>
  <c r="L171" i="28"/>
  <c r="L170" i="28"/>
  <c r="L169" i="28"/>
  <c r="L168" i="28"/>
  <c r="L167" i="28"/>
  <c r="L166" i="28"/>
  <c r="L165" i="28"/>
  <c r="L164" i="28"/>
  <c r="L163" i="28"/>
  <c r="L162" i="28"/>
  <c r="L161" i="28"/>
  <c r="L160" i="28"/>
  <c r="L159" i="28"/>
  <c r="L158" i="28"/>
  <c r="L157" i="28"/>
  <c r="L156" i="28"/>
  <c r="L155" i="28"/>
  <c r="L154" i="28"/>
  <c r="L153" i="28"/>
  <c r="L152" i="28"/>
  <c r="L151" i="28"/>
  <c r="L150" i="28"/>
  <c r="L149" i="28"/>
  <c r="L148" i="28"/>
  <c r="L147" i="28"/>
  <c r="L146" i="28"/>
  <c r="L100" i="28"/>
  <c r="L99" i="28"/>
  <c r="L98" i="28"/>
  <c r="L97" i="28"/>
  <c r="L96" i="28"/>
  <c r="L95" i="28"/>
  <c r="L94" i="28"/>
  <c r="L93" i="28"/>
  <c r="L92" i="28"/>
  <c r="L91" i="28"/>
  <c r="L90" i="28"/>
  <c r="L89" i="28"/>
  <c r="L88" i="28"/>
  <c r="L87" i="28"/>
  <c r="L86" i="28"/>
  <c r="L85" i="28"/>
  <c r="L84" i="28"/>
  <c r="L83" i="28"/>
  <c r="L82" i="28"/>
  <c r="L81" i="28"/>
  <c r="L80" i="28"/>
  <c r="L79" i="28"/>
  <c r="L78" i="28"/>
  <c r="L77" i="28"/>
  <c r="L76" i="28"/>
  <c r="L75" i="28"/>
  <c r="L74" i="28"/>
  <c r="L73" i="28"/>
  <c r="L72" i="28"/>
  <c r="L71" i="28"/>
  <c r="L70" i="28"/>
  <c r="L69" i="28"/>
  <c r="L68" i="28"/>
  <c r="L67" i="28"/>
  <c r="L66" i="28"/>
  <c r="L65" i="28"/>
  <c r="L64" i="28"/>
  <c r="L63" i="28"/>
  <c r="L62" i="28"/>
  <c r="L61" i="28"/>
  <c r="A1" i="20" l="1"/>
  <c r="K213" i="20"/>
  <c r="K212" i="20"/>
  <c r="K211" i="20"/>
  <c r="K210" i="20"/>
  <c r="K209" i="20"/>
  <c r="K208" i="20"/>
  <c r="K207" i="20"/>
  <c r="K206" i="20"/>
  <c r="K205" i="20"/>
  <c r="K204" i="20"/>
  <c r="K203" i="20"/>
  <c r="K202" i="20"/>
  <c r="K201" i="20"/>
  <c r="K200" i="20"/>
  <c r="K199" i="20"/>
  <c r="K198" i="20"/>
  <c r="K197" i="20"/>
  <c r="K196" i="20"/>
  <c r="K195" i="20"/>
  <c r="K194" i="20"/>
  <c r="K193" i="20"/>
  <c r="K192" i="20"/>
  <c r="K191" i="20"/>
  <c r="K190" i="20"/>
  <c r="K189" i="20"/>
  <c r="K188" i="20"/>
  <c r="K187" i="20"/>
  <c r="K186" i="20"/>
  <c r="K185" i="20"/>
  <c r="K184" i="20"/>
  <c r="K183" i="20"/>
  <c r="K182" i="20"/>
  <c r="K181" i="20"/>
  <c r="K180" i="20"/>
  <c r="K179" i="20"/>
  <c r="K178" i="20"/>
  <c r="K177" i="20"/>
  <c r="K176" i="20"/>
  <c r="K175" i="20"/>
  <c r="K174" i="20"/>
  <c r="K173" i="20"/>
  <c r="K172" i="20"/>
  <c r="K171" i="20"/>
  <c r="K170" i="20"/>
  <c r="K169" i="20"/>
  <c r="K168" i="20"/>
  <c r="K167" i="20"/>
  <c r="K166" i="20"/>
  <c r="K165" i="20"/>
  <c r="K164" i="20"/>
  <c r="K163" i="20"/>
  <c r="K162" i="20"/>
  <c r="K161" i="20"/>
  <c r="K160" i="20"/>
  <c r="K159" i="20"/>
  <c r="K158" i="20"/>
  <c r="K157" i="20"/>
  <c r="K156" i="20"/>
  <c r="K155" i="20"/>
  <c r="K154" i="20"/>
  <c r="K153" i="20"/>
  <c r="K152" i="20"/>
  <c r="K151" i="20"/>
  <c r="K150" i="20"/>
  <c r="K149" i="20"/>
  <c r="K148" i="20"/>
  <c r="K147" i="20"/>
  <c r="K146" i="20"/>
  <c r="K145" i="20"/>
  <c r="K144" i="20"/>
  <c r="K143" i="20"/>
  <c r="K142" i="20"/>
  <c r="K141" i="20"/>
  <c r="K140" i="20"/>
  <c r="K139" i="20"/>
  <c r="K138" i="20"/>
  <c r="K137" i="20"/>
  <c r="K136" i="20"/>
  <c r="K135" i="20"/>
  <c r="K134" i="20"/>
  <c r="K133" i="20"/>
  <c r="K132" i="20"/>
  <c r="K131" i="20"/>
  <c r="K130" i="20"/>
  <c r="K129" i="20"/>
  <c r="K128" i="20"/>
  <c r="K127" i="20"/>
  <c r="K126" i="20"/>
  <c r="K125" i="20"/>
  <c r="K124" i="20"/>
  <c r="K123" i="20"/>
  <c r="K122" i="20"/>
  <c r="K121" i="20"/>
  <c r="K120" i="20"/>
  <c r="K119" i="20"/>
  <c r="K118" i="20"/>
  <c r="K117" i="20"/>
  <c r="K116" i="20"/>
  <c r="K115" i="20"/>
  <c r="K114" i="20"/>
  <c r="K113" i="20"/>
  <c r="K112" i="20"/>
  <c r="K111" i="20"/>
  <c r="K110" i="20"/>
  <c r="K109" i="20"/>
  <c r="K108" i="20"/>
  <c r="K107" i="20"/>
  <c r="K106" i="20"/>
  <c r="K105" i="20"/>
  <c r="K104" i="20"/>
  <c r="J213" i="25"/>
  <c r="J212" i="25"/>
  <c r="J211" i="25"/>
  <c r="J210" i="25"/>
  <c r="J209" i="25"/>
  <c r="J208" i="25"/>
  <c r="J207" i="25"/>
  <c r="J206" i="25"/>
  <c r="J205" i="25"/>
  <c r="J204" i="25"/>
  <c r="J203" i="25"/>
  <c r="J202" i="25"/>
  <c r="J201" i="25"/>
  <c r="J200" i="25"/>
  <c r="J199" i="25"/>
  <c r="J198" i="25"/>
  <c r="J197" i="25"/>
  <c r="J196" i="25"/>
  <c r="J195" i="25"/>
  <c r="J194" i="25"/>
  <c r="J193" i="25"/>
  <c r="J192" i="25"/>
  <c r="J191" i="25"/>
  <c r="J190" i="25"/>
  <c r="J189" i="25"/>
  <c r="J188" i="25"/>
  <c r="J187" i="25"/>
  <c r="J186" i="25"/>
  <c r="J185" i="25"/>
  <c r="J184" i="25"/>
  <c r="J183" i="25"/>
  <c r="J182" i="25"/>
  <c r="J181" i="25"/>
  <c r="J180" i="25"/>
  <c r="J179" i="25"/>
  <c r="J178" i="25"/>
  <c r="J177" i="25"/>
  <c r="J176" i="25"/>
  <c r="J175" i="25"/>
  <c r="J174" i="25"/>
  <c r="J173" i="25"/>
  <c r="J172" i="25"/>
  <c r="J171" i="25"/>
  <c r="J170" i="25"/>
  <c r="J169" i="25"/>
  <c r="J168" i="25"/>
  <c r="J167" i="25"/>
  <c r="J166" i="25"/>
  <c r="J165" i="25"/>
  <c r="J164" i="25"/>
  <c r="J163" i="25"/>
  <c r="J162" i="25"/>
  <c r="J161" i="25"/>
  <c r="J160" i="25"/>
  <c r="J159" i="25"/>
  <c r="J158" i="25"/>
  <c r="J157" i="25"/>
  <c r="J156" i="25"/>
  <c r="J155" i="25"/>
  <c r="J154" i="25"/>
  <c r="J153" i="25"/>
  <c r="J152" i="25"/>
  <c r="J151" i="25"/>
  <c r="J150" i="25"/>
  <c r="J149" i="25"/>
  <c r="J148" i="25"/>
  <c r="J147" i="25"/>
  <c r="J146" i="25"/>
  <c r="J145" i="25"/>
  <c r="J144" i="25"/>
  <c r="J143" i="25"/>
  <c r="J142" i="25"/>
  <c r="J141" i="25"/>
  <c r="J140" i="25"/>
  <c r="J139" i="25"/>
  <c r="J138" i="25"/>
  <c r="J137" i="25"/>
  <c r="J136" i="25"/>
  <c r="J135" i="25"/>
  <c r="J134" i="25"/>
  <c r="J133" i="25"/>
  <c r="J132" i="25"/>
  <c r="J131" i="25"/>
  <c r="J130" i="25"/>
  <c r="J129" i="25"/>
  <c r="J128" i="25"/>
  <c r="J127" i="25"/>
  <c r="J126" i="25"/>
  <c r="J125" i="25"/>
  <c r="J124" i="25"/>
  <c r="J123" i="25"/>
  <c r="J122" i="25"/>
  <c r="J121" i="25"/>
  <c r="J120" i="25"/>
  <c r="J119" i="25"/>
  <c r="J118" i="25"/>
  <c r="J117" i="25"/>
  <c r="J116" i="25"/>
  <c r="J115" i="25"/>
  <c r="J114" i="25"/>
  <c r="J113" i="25"/>
  <c r="J112" i="25"/>
  <c r="J111" i="25"/>
  <c r="J110" i="25"/>
  <c r="J109" i="25"/>
  <c r="J108" i="25"/>
  <c r="J107" i="25"/>
  <c r="J106" i="25"/>
  <c r="J105" i="25"/>
  <c r="J104" i="25"/>
  <c r="J103" i="25"/>
  <c r="K212" i="19"/>
  <c r="K211" i="19"/>
  <c r="K210" i="19"/>
  <c r="K209" i="19"/>
  <c r="K208" i="19"/>
  <c r="K207" i="19"/>
  <c r="K206" i="19"/>
  <c r="K205" i="19"/>
  <c r="K204" i="19"/>
  <c r="K203" i="19"/>
  <c r="K202" i="19"/>
  <c r="K201" i="19"/>
  <c r="K200" i="19"/>
  <c r="K199" i="19"/>
  <c r="K198" i="19"/>
  <c r="K197" i="19"/>
  <c r="K196" i="19"/>
  <c r="K195" i="19"/>
  <c r="K194" i="19"/>
  <c r="K193" i="19"/>
  <c r="K192" i="19"/>
  <c r="K191" i="19"/>
  <c r="K190" i="19"/>
  <c r="K189" i="19"/>
  <c r="K188" i="19"/>
  <c r="K187" i="19"/>
  <c r="K186" i="19"/>
  <c r="K185" i="19"/>
  <c r="K184" i="19"/>
  <c r="K183" i="19"/>
  <c r="K182" i="19"/>
  <c r="K181" i="19"/>
  <c r="K180" i="19"/>
  <c r="K179" i="19"/>
  <c r="K178" i="19"/>
  <c r="K177" i="19"/>
  <c r="K176" i="19"/>
  <c r="K175" i="19"/>
  <c r="K174" i="19"/>
  <c r="K173" i="19"/>
  <c r="K172" i="19"/>
  <c r="K171" i="19"/>
  <c r="K170" i="19"/>
  <c r="K169" i="19"/>
  <c r="K168" i="19"/>
  <c r="K167" i="19"/>
  <c r="K166" i="19"/>
  <c r="K165" i="19"/>
  <c r="K164" i="19"/>
  <c r="K163" i="19"/>
  <c r="K162" i="19"/>
  <c r="K161" i="19"/>
  <c r="K160" i="19"/>
  <c r="K159" i="19"/>
  <c r="K158" i="19"/>
  <c r="K157" i="19"/>
  <c r="K156" i="19"/>
  <c r="K155" i="19"/>
  <c r="K154" i="19"/>
  <c r="K153" i="19"/>
  <c r="K152" i="19"/>
  <c r="K151" i="19"/>
  <c r="K150" i="19"/>
  <c r="K149" i="19"/>
  <c r="K148" i="19"/>
  <c r="K147" i="19"/>
  <c r="K146" i="19"/>
  <c r="K145" i="19"/>
  <c r="K144" i="19"/>
  <c r="K143" i="19"/>
  <c r="K142" i="19"/>
  <c r="K141" i="19"/>
  <c r="K140" i="19"/>
  <c r="K139" i="19"/>
  <c r="K138" i="19"/>
  <c r="K137" i="19"/>
  <c r="K136" i="19"/>
  <c r="K135" i="19"/>
  <c r="K134" i="19"/>
  <c r="K133" i="19"/>
  <c r="K132" i="19"/>
  <c r="K131" i="19"/>
  <c r="K130" i="19"/>
  <c r="K129" i="19"/>
  <c r="K128" i="19"/>
  <c r="K127" i="19"/>
  <c r="K126" i="19"/>
  <c r="K125" i="19"/>
  <c r="K124" i="19"/>
  <c r="K123" i="19"/>
  <c r="K122" i="19"/>
  <c r="K121" i="19"/>
  <c r="K120" i="19"/>
  <c r="K119" i="19"/>
  <c r="K118" i="19"/>
  <c r="K117" i="19"/>
  <c r="K116" i="19"/>
  <c r="K115" i="19"/>
  <c r="K114" i="19"/>
  <c r="K113" i="19"/>
  <c r="K112" i="19"/>
  <c r="K111" i="19"/>
  <c r="K110" i="19"/>
  <c r="K109" i="19"/>
  <c r="K108" i="19"/>
  <c r="K107" i="19"/>
  <c r="K106" i="19"/>
  <c r="K105" i="19"/>
  <c r="K104" i="19"/>
  <c r="K103" i="19"/>
  <c r="J212" i="23"/>
  <c r="J211" i="23"/>
  <c r="J210" i="23"/>
  <c r="J209" i="23"/>
  <c r="J208" i="23"/>
  <c r="J207" i="23"/>
  <c r="J206" i="23"/>
  <c r="J205" i="23"/>
  <c r="J204" i="23"/>
  <c r="J203" i="23"/>
  <c r="J202" i="23"/>
  <c r="J201" i="23"/>
  <c r="J200" i="23"/>
  <c r="J199" i="23"/>
  <c r="J198" i="23"/>
  <c r="J197" i="23"/>
  <c r="J196" i="23"/>
  <c r="J195" i="23"/>
  <c r="J194" i="23"/>
  <c r="J193" i="23"/>
  <c r="J192" i="23"/>
  <c r="J191" i="23"/>
  <c r="J190" i="23"/>
  <c r="J189" i="23"/>
  <c r="J188" i="23"/>
  <c r="J187" i="23"/>
  <c r="J186" i="23"/>
  <c r="J185" i="23"/>
  <c r="J184" i="23"/>
  <c r="J183" i="23"/>
  <c r="J182" i="23"/>
  <c r="J181" i="23"/>
  <c r="J180" i="23"/>
  <c r="J179" i="23"/>
  <c r="J178" i="23"/>
  <c r="J177" i="23"/>
  <c r="J176" i="23"/>
  <c r="J175" i="23"/>
  <c r="J174" i="23"/>
  <c r="J173" i="23"/>
  <c r="J172" i="23"/>
  <c r="J171" i="23"/>
  <c r="J170" i="23"/>
  <c r="J169" i="23"/>
  <c r="J168" i="23"/>
  <c r="J167" i="23"/>
  <c r="J166" i="23"/>
  <c r="J165" i="23"/>
  <c r="J164" i="23"/>
  <c r="J163" i="23"/>
  <c r="J162" i="23"/>
  <c r="J161" i="23"/>
  <c r="J160" i="23"/>
  <c r="J159" i="23"/>
  <c r="J158" i="23"/>
  <c r="J157" i="23"/>
  <c r="J156" i="23"/>
  <c r="J155" i="23"/>
  <c r="J154" i="23"/>
  <c r="J153" i="23"/>
  <c r="J152" i="23"/>
  <c r="J151" i="23"/>
  <c r="J150" i="23"/>
  <c r="J149" i="23"/>
  <c r="J148" i="23"/>
  <c r="J147" i="23"/>
  <c r="J146" i="23"/>
  <c r="J145" i="23"/>
  <c r="J144" i="23"/>
  <c r="J143" i="23"/>
  <c r="J142" i="23"/>
  <c r="J141" i="23"/>
  <c r="J140" i="23"/>
  <c r="J139" i="23"/>
  <c r="J138" i="23"/>
  <c r="J137" i="23"/>
  <c r="J136" i="23"/>
  <c r="J135" i="23"/>
  <c r="J134" i="23"/>
  <c r="J133" i="23"/>
  <c r="J132" i="23"/>
  <c r="J131" i="23"/>
  <c r="J130" i="23"/>
  <c r="J129" i="23"/>
  <c r="J128" i="23"/>
  <c r="J127" i="23"/>
  <c r="J126" i="23"/>
  <c r="J125" i="23"/>
  <c r="J124" i="23"/>
  <c r="J123" i="23"/>
  <c r="J122" i="23"/>
  <c r="J121" i="23"/>
  <c r="J120" i="23"/>
  <c r="J119" i="23"/>
  <c r="J118" i="23"/>
  <c r="J117" i="23"/>
  <c r="J116" i="23"/>
  <c r="J115" i="23"/>
  <c r="J114" i="23"/>
  <c r="J113" i="23"/>
  <c r="J112" i="23"/>
  <c r="J111" i="23"/>
  <c r="J110" i="23"/>
  <c r="J109" i="23"/>
  <c r="J108" i="23"/>
  <c r="J107" i="23"/>
  <c r="J106" i="23"/>
  <c r="J105" i="23"/>
  <c r="J104" i="23"/>
  <c r="J103" i="23"/>
  <c r="J102" i="23"/>
  <c r="J101" i="23"/>
  <c r="J100" i="23"/>
  <c r="J99" i="23"/>
  <c r="J98" i="23"/>
  <c r="J97" i="23"/>
  <c r="J96" i="23"/>
  <c r="J95" i="23"/>
  <c r="J94" i="23"/>
  <c r="J93" i="23"/>
  <c r="J92" i="23"/>
  <c r="J91" i="23"/>
  <c r="J90" i="23"/>
  <c r="J89" i="23"/>
  <c r="J88" i="23"/>
  <c r="J87" i="23"/>
  <c r="J86" i="23"/>
  <c r="J85" i="23"/>
  <c r="J84" i="23"/>
  <c r="J83" i="23"/>
  <c r="J82" i="23"/>
  <c r="J81" i="23"/>
  <c r="J80" i="23"/>
  <c r="J79" i="23"/>
  <c r="J78" i="23"/>
  <c r="J77" i="23"/>
  <c r="J76" i="23"/>
  <c r="J75" i="23"/>
  <c r="J74" i="23"/>
  <c r="J73" i="23"/>
  <c r="J72" i="23"/>
  <c r="J71" i="23"/>
  <c r="J70" i="23"/>
  <c r="J69" i="23"/>
  <c r="J68" i="23"/>
  <c r="J67" i="23"/>
  <c r="J66" i="23"/>
  <c r="J65" i="23"/>
  <c r="J64" i="23"/>
  <c r="J63" i="23"/>
  <c r="J62" i="23"/>
  <c r="J61" i="23"/>
  <c r="J60" i="23"/>
  <c r="J59" i="23"/>
  <c r="J58" i="23"/>
  <c r="J57" i="23"/>
  <c r="J56" i="23"/>
  <c r="J55" i="23"/>
  <c r="J54" i="23"/>
  <c r="J53" i="23"/>
  <c r="J52" i="23"/>
  <c r="J51" i="23"/>
  <c r="J50" i="23"/>
  <c r="J49" i="23"/>
  <c r="J48" i="23"/>
  <c r="J47" i="23"/>
  <c r="J46" i="23"/>
  <c r="J45" i="23"/>
  <c r="J44" i="23"/>
  <c r="J43" i="23"/>
  <c r="J42" i="23"/>
  <c r="J41" i="23"/>
  <c r="J40" i="23"/>
  <c r="J39" i="23"/>
  <c r="J38" i="23"/>
  <c r="J37" i="23"/>
  <c r="J36" i="23"/>
  <c r="J35" i="23"/>
  <c r="J34" i="23"/>
  <c r="J33" i="23"/>
  <c r="J32" i="23"/>
  <c r="J31" i="23"/>
  <c r="J30" i="23"/>
  <c r="J29" i="23"/>
  <c r="J28" i="23"/>
  <c r="J27" i="23"/>
  <c r="J26" i="23"/>
  <c r="J25" i="23"/>
  <c r="I92" i="22" l="1"/>
  <c r="K92" i="22" s="1"/>
  <c r="L92" i="22" l="1"/>
  <c r="K51" i="37"/>
  <c r="K50" i="37"/>
  <c r="K49" i="37"/>
  <c r="K48" i="37"/>
  <c r="K47" i="37"/>
  <c r="K46" i="37"/>
  <c r="K45" i="37"/>
  <c r="K44" i="37"/>
  <c r="K43" i="37"/>
  <c r="K42" i="37"/>
  <c r="K41" i="37"/>
  <c r="K40" i="37"/>
  <c r="K39" i="37"/>
  <c r="K38" i="37"/>
  <c r="K37" i="37"/>
  <c r="K36" i="37"/>
  <c r="K35" i="37"/>
  <c r="K34" i="37"/>
  <c r="K33" i="37"/>
  <c r="K32" i="37"/>
  <c r="K31" i="37"/>
  <c r="K30" i="37"/>
  <c r="K108" i="37"/>
  <c r="K107" i="37"/>
  <c r="K106" i="37"/>
  <c r="K105" i="37"/>
  <c r="K104" i="37"/>
  <c r="K103" i="37"/>
  <c r="K102" i="37"/>
  <c r="K101" i="37"/>
  <c r="K100" i="37"/>
  <c r="K99" i="37"/>
  <c r="K98" i="37"/>
  <c r="K97" i="37"/>
  <c r="K96" i="37"/>
  <c r="K95" i="37"/>
  <c r="K94" i="37"/>
  <c r="K93" i="37"/>
  <c r="K92" i="37"/>
  <c r="K91" i="37"/>
  <c r="K90" i="37"/>
  <c r="K89" i="37"/>
  <c r="K88" i="37"/>
  <c r="K87" i="37"/>
  <c r="K94" i="22" l="1"/>
  <c r="L211" i="28"/>
  <c r="L210" i="28"/>
  <c r="L209" i="28"/>
  <c r="L208" i="28"/>
  <c r="L207" i="28"/>
  <c r="L206" i="28"/>
  <c r="L205" i="28"/>
  <c r="L204" i="28"/>
  <c r="L203" i="28"/>
  <c r="L202" i="28"/>
  <c r="L201" i="28"/>
  <c r="L200" i="28"/>
  <c r="L199" i="28"/>
  <c r="L198" i="28"/>
  <c r="L197" i="28"/>
  <c r="L196" i="28"/>
  <c r="L195" i="28"/>
  <c r="L194" i="28"/>
  <c r="L58" i="28"/>
  <c r="L57" i="28"/>
  <c r="L56" i="28"/>
  <c r="L55" i="28"/>
  <c r="L54" i="28"/>
  <c r="L53" i="28"/>
  <c r="L52" i="28"/>
  <c r="L51" i="28"/>
  <c r="L50" i="28"/>
  <c r="L49" i="28"/>
  <c r="L48" i="28"/>
  <c r="L47" i="28"/>
  <c r="L46" i="28"/>
  <c r="L45" i="28"/>
  <c r="L44" i="28"/>
  <c r="L43" i="28"/>
  <c r="L42" i="28"/>
  <c r="L41" i="28"/>
  <c r="L229" i="28"/>
  <c r="L230" i="28"/>
  <c r="L39" i="28"/>
  <c r="L40" i="28"/>
  <c r="L59" i="28"/>
  <c r="L60" i="28"/>
  <c r="L106" i="28"/>
  <c r="L107" i="28"/>
  <c r="L108" i="28"/>
  <c r="L109" i="28"/>
  <c r="L110" i="28"/>
  <c r="L111" i="28"/>
  <c r="L112" i="28"/>
  <c r="L113" i="28"/>
  <c r="L114" i="28"/>
  <c r="L124" i="28"/>
  <c r="L123" i="28"/>
  <c r="L122" i="28"/>
  <c r="L121" i="28"/>
  <c r="L120" i="28"/>
  <c r="L119" i="28"/>
  <c r="L118" i="28"/>
  <c r="L117" i="28"/>
  <c r="L116" i="28"/>
  <c r="L115" i="28"/>
  <c r="C100" i="12" l="1"/>
  <c r="E100" i="12"/>
  <c r="G100" i="12"/>
  <c r="A1" i="14"/>
  <c r="G61" i="12" l="1"/>
  <c r="D19" i="6" s="1"/>
  <c r="E61" i="12"/>
  <c r="C61" i="12"/>
  <c r="G99" i="13" l="1"/>
  <c r="D28" i="7" s="1"/>
  <c r="E99" i="13"/>
  <c r="C99" i="13"/>
  <c r="G60" i="13"/>
  <c r="D19" i="7" s="1"/>
  <c r="E60" i="13"/>
  <c r="D18" i="7" s="1"/>
  <c r="C60" i="13"/>
  <c r="G91" i="32" l="1"/>
  <c r="D19" i="33" s="1"/>
  <c r="E91" i="32"/>
  <c r="C91" i="32"/>
  <c r="G16" i="31"/>
  <c r="G91" i="35"/>
  <c r="D19" i="27" s="1"/>
  <c r="E91" i="35"/>
  <c r="C91" i="35"/>
  <c r="C29" i="14" l="1"/>
  <c r="H55" i="18" l="1"/>
  <c r="J55" i="18" s="1"/>
  <c r="K55" i="18" s="1"/>
  <c r="H54" i="18"/>
  <c r="H53" i="18"/>
  <c r="H52" i="18"/>
  <c r="J52" i="18" s="1"/>
  <c r="K52" i="18" s="1"/>
  <c r="H51" i="18"/>
  <c r="J51" i="18" s="1"/>
  <c r="K51" i="18" s="1"/>
  <c r="H50" i="18"/>
  <c r="H41" i="18"/>
  <c r="J41" i="18" s="1"/>
  <c r="K41" i="18" s="1"/>
  <c r="H40" i="18"/>
  <c r="H39" i="18"/>
  <c r="H38" i="18"/>
  <c r="J38" i="18" s="1"/>
  <c r="K38" i="18" s="1"/>
  <c r="H37" i="18"/>
  <c r="J37" i="18" s="1"/>
  <c r="K37" i="18" s="1"/>
  <c r="H36" i="18"/>
  <c r="H27" i="18"/>
  <c r="J27" i="18" s="1"/>
  <c r="K27" i="18" s="1"/>
  <c r="H26" i="18"/>
  <c r="J26" i="18" s="1"/>
  <c r="K26" i="18" l="1"/>
  <c r="J50" i="18"/>
  <c r="K50" i="18" s="1"/>
  <c r="J54" i="18"/>
  <c r="K54" i="18" s="1"/>
  <c r="J53" i="18"/>
  <c r="K53" i="18" s="1"/>
  <c r="J36" i="18"/>
  <c r="K36" i="18" s="1"/>
  <c r="J40" i="18"/>
  <c r="K40" i="18" s="1"/>
  <c r="J39" i="18"/>
  <c r="K39" i="18" s="1"/>
  <c r="I51" i="21"/>
  <c r="I52" i="21"/>
  <c r="K57" i="18" l="1"/>
  <c r="K43" i="18"/>
  <c r="L212" i="28"/>
  <c r="L228" i="28"/>
  <c r="L227" i="28"/>
  <c r="L226" i="28"/>
  <c r="L225" i="28"/>
  <c r="L224" i="28"/>
  <c r="L223" i="28"/>
  <c r="L222" i="28"/>
  <c r="L221" i="28"/>
  <c r="L220" i="28"/>
  <c r="L219" i="28"/>
  <c r="L218" i="28"/>
  <c r="L217" i="28"/>
  <c r="L216" i="28"/>
  <c r="L215" i="28"/>
  <c r="L214" i="28"/>
  <c r="L213" i="28"/>
  <c r="L193" i="28"/>
  <c r="L192" i="28"/>
  <c r="L191" i="28"/>
  <c r="L145" i="28"/>
  <c r="L144" i="28"/>
  <c r="L143" i="28"/>
  <c r="L142" i="28"/>
  <c r="L141" i="28"/>
  <c r="L140" i="28"/>
  <c r="L139" i="28"/>
  <c r="L138" i="28"/>
  <c r="L137" i="28"/>
  <c r="L136" i="28"/>
  <c r="L135" i="28"/>
  <c r="L134" i="28"/>
  <c r="L133" i="28"/>
  <c r="L132" i="28"/>
  <c r="L131" i="28"/>
  <c r="L130" i="28"/>
  <c r="L129" i="28"/>
  <c r="L128" i="28"/>
  <c r="L127" i="28"/>
  <c r="L126" i="28"/>
  <c r="L125" i="28"/>
  <c r="L38" i="28"/>
  <c r="L37" i="28"/>
  <c r="L36" i="28"/>
  <c r="L35" i="28"/>
  <c r="L34" i="28"/>
  <c r="L33" i="28"/>
  <c r="L32" i="28"/>
  <c r="L31" i="28"/>
  <c r="L30" i="28"/>
  <c r="L29" i="28"/>
  <c r="L28" i="28"/>
  <c r="L27" i="28"/>
  <c r="L26" i="28"/>
  <c r="L25" i="28"/>
  <c r="L24" i="28"/>
  <c r="L23" i="28"/>
  <c r="L22" i="28"/>
  <c r="A1" i="6"/>
  <c r="A1" i="15"/>
  <c r="A1" i="25"/>
  <c r="A1" i="12" s="1"/>
  <c r="A1" i="32" s="1"/>
  <c r="A1" i="7"/>
  <c r="A1" i="27" s="1"/>
  <c r="A1" i="9"/>
  <c r="A1" i="23"/>
  <c r="A1" i="1"/>
  <c r="A1" i="21" s="1"/>
  <c r="A1" i="33" s="1"/>
  <c r="I69" i="30"/>
  <c r="K69" i="30" s="1"/>
  <c r="L69" i="30" s="1"/>
  <c r="I68" i="30"/>
  <c r="K68" i="30" s="1"/>
  <c r="I67" i="30"/>
  <c r="K67" i="30" s="1"/>
  <c r="L67" i="30" s="1"/>
  <c r="I60" i="30"/>
  <c r="K60" i="30" s="1"/>
  <c r="I59" i="30"/>
  <c r="K59" i="30" s="1"/>
  <c r="I149" i="22"/>
  <c r="K149" i="22" s="1"/>
  <c r="I148" i="22"/>
  <c r="K148" i="22" s="1"/>
  <c r="L148" i="22" s="1"/>
  <c r="I138" i="22"/>
  <c r="K138" i="22" s="1"/>
  <c r="L138" i="22" s="1"/>
  <c r="I137" i="22"/>
  <c r="K137" i="22" s="1"/>
  <c r="L137" i="22" s="1"/>
  <c r="I127" i="22"/>
  <c r="K127" i="22" s="1"/>
  <c r="L127" i="22" s="1"/>
  <c r="I126" i="22"/>
  <c r="K126" i="22" s="1"/>
  <c r="L126" i="22" s="1"/>
  <c r="I82" i="22"/>
  <c r="K82" i="22" s="1"/>
  <c r="L82" i="22" s="1"/>
  <c r="I81" i="22"/>
  <c r="K81" i="22" s="1"/>
  <c r="L81" i="22" s="1"/>
  <c r="K23" i="19"/>
  <c r="K51" i="21"/>
  <c r="K52" i="21"/>
  <c r="L52" i="21" s="1"/>
  <c r="J23" i="23"/>
  <c r="B4" i="20"/>
  <c r="G96" i="38"/>
  <c r="D19" i="36" s="1"/>
  <c r="E19" i="36"/>
  <c r="G19" i="36" s="1"/>
  <c r="E96" i="38"/>
  <c r="D18" i="36" s="1"/>
  <c r="E18" i="36" s="1"/>
  <c r="G18" i="36" s="1"/>
  <c r="C96" i="38"/>
  <c r="D17" i="36" s="1"/>
  <c r="E17" i="36" s="1"/>
  <c r="G17" i="36" s="1"/>
  <c r="G28" i="38"/>
  <c r="E28" i="38"/>
  <c r="C28" i="38"/>
  <c r="G21" i="38"/>
  <c r="E21" i="38"/>
  <c r="C21" i="38"/>
  <c r="B4" i="38"/>
  <c r="A4" i="38"/>
  <c r="K120" i="37"/>
  <c r="K119" i="37"/>
  <c r="K118" i="37"/>
  <c r="K117" i="37"/>
  <c r="K116" i="37"/>
  <c r="K115" i="37"/>
  <c r="K114" i="37"/>
  <c r="K113" i="37"/>
  <c r="K112" i="37"/>
  <c r="K111" i="37"/>
  <c r="K110" i="37"/>
  <c r="K109" i="37"/>
  <c r="K86" i="37"/>
  <c r="K85" i="37"/>
  <c r="K84" i="37"/>
  <c r="K83" i="37"/>
  <c r="K82" i="37"/>
  <c r="K81" i="37"/>
  <c r="K80" i="37"/>
  <c r="K79" i="37"/>
  <c r="K78" i="37"/>
  <c r="K77" i="37"/>
  <c r="K76" i="37"/>
  <c r="K75" i="37"/>
  <c r="K68" i="37"/>
  <c r="K67" i="37"/>
  <c r="K66" i="37"/>
  <c r="K65" i="37"/>
  <c r="K64" i="37"/>
  <c r="K63" i="37"/>
  <c r="K62" i="37"/>
  <c r="K61" i="37"/>
  <c r="K60" i="37"/>
  <c r="K59" i="37"/>
  <c r="K58" i="37"/>
  <c r="K57" i="37"/>
  <c r="K56" i="37"/>
  <c r="K55" i="37"/>
  <c r="K54" i="37"/>
  <c r="K53" i="37"/>
  <c r="K52" i="37"/>
  <c r="K29" i="37"/>
  <c r="K28" i="37"/>
  <c r="K27" i="37"/>
  <c r="K26" i="37"/>
  <c r="K25" i="37"/>
  <c r="B4" i="37"/>
  <c r="A4" i="37"/>
  <c r="B4" i="36"/>
  <c r="A4" i="36"/>
  <c r="E97" i="31"/>
  <c r="C97" i="31"/>
  <c r="G28" i="31"/>
  <c r="G97" i="31" s="1"/>
  <c r="E16" i="31"/>
  <c r="E28" i="31" s="1"/>
  <c r="C16" i="31"/>
  <c r="C28" i="31" s="1"/>
  <c r="E29" i="35"/>
  <c r="C29" i="35"/>
  <c r="D17" i="27"/>
  <c r="E17" i="27" s="1"/>
  <c r="G17" i="27" s="1"/>
  <c r="E19" i="27"/>
  <c r="G19" i="27" s="1"/>
  <c r="D18" i="27"/>
  <c r="E18" i="27" s="1"/>
  <c r="G18" i="27" s="1"/>
  <c r="G29" i="35"/>
  <c r="G22" i="35"/>
  <c r="E22" i="35"/>
  <c r="C22" i="35"/>
  <c r="B4" i="35"/>
  <c r="A4" i="35"/>
  <c r="G29" i="32"/>
  <c r="E29" i="32"/>
  <c r="C29" i="32"/>
  <c r="E19" i="33"/>
  <c r="G19" i="33" s="1"/>
  <c r="D18" i="33"/>
  <c r="E18" i="33" s="1"/>
  <c r="G18" i="33" s="1"/>
  <c r="D17" i="33"/>
  <c r="E17" i="33" s="1"/>
  <c r="G17" i="33" s="1"/>
  <c r="E19" i="7"/>
  <c r="G19" i="7" s="1"/>
  <c r="E18" i="7"/>
  <c r="G18" i="7" s="1"/>
  <c r="D17" i="7"/>
  <c r="E17" i="7" s="1"/>
  <c r="G17" i="7" s="1"/>
  <c r="D27" i="7"/>
  <c r="E27" i="7" s="1"/>
  <c r="G27" i="7" s="1"/>
  <c r="D26" i="7"/>
  <c r="E26" i="7" s="1"/>
  <c r="G26" i="7" s="1"/>
  <c r="G28" i="13"/>
  <c r="G67" i="13"/>
  <c r="E28" i="13"/>
  <c r="E67" i="13" s="1"/>
  <c r="C28" i="13"/>
  <c r="C67" i="13" s="1"/>
  <c r="D18" i="6"/>
  <c r="E18" i="6" s="1"/>
  <c r="G18" i="6" s="1"/>
  <c r="D17" i="6"/>
  <c r="E17" i="6" s="1"/>
  <c r="G17" i="6" s="1"/>
  <c r="G29" i="12"/>
  <c r="G68" i="12" s="1"/>
  <c r="E29" i="12"/>
  <c r="E68" i="12" s="1"/>
  <c r="C29" i="12"/>
  <c r="C68" i="12"/>
  <c r="G29" i="14"/>
  <c r="E29" i="14"/>
  <c r="C29" i="15"/>
  <c r="E29" i="15"/>
  <c r="G29" i="15"/>
  <c r="C108" i="15"/>
  <c r="E18" i="9" s="1"/>
  <c r="G18" i="9" s="1"/>
  <c r="I18" i="9" s="1"/>
  <c r="C22" i="14"/>
  <c r="C102" i="14"/>
  <c r="E19" i="1" s="1"/>
  <c r="G19" i="1" s="1"/>
  <c r="I19" i="1" s="1"/>
  <c r="B4" i="28"/>
  <c r="A4" i="28"/>
  <c r="B4" i="31"/>
  <c r="A4" i="31"/>
  <c r="B4" i="30"/>
  <c r="A4" i="30"/>
  <c r="B4" i="29"/>
  <c r="A4" i="29"/>
  <c r="B4" i="27"/>
  <c r="A4" i="27"/>
  <c r="B4" i="32"/>
  <c r="A4" i="32"/>
  <c r="B4" i="18"/>
  <c r="A4" i="18"/>
  <c r="B4" i="33"/>
  <c r="A4" i="33"/>
  <c r="B4" i="13"/>
  <c r="A4" i="13"/>
  <c r="B4" i="22"/>
  <c r="A4" i="22"/>
  <c r="B4" i="7"/>
  <c r="A4" i="7"/>
  <c r="B4" i="12"/>
  <c r="A4" i="12"/>
  <c r="B4" i="21"/>
  <c r="A4" i="21"/>
  <c r="B4" i="6"/>
  <c r="A4" i="6"/>
  <c r="B4" i="15"/>
  <c r="A4" i="15"/>
  <c r="A4" i="20"/>
  <c r="B4" i="25"/>
  <c r="A4" i="25"/>
  <c r="B4" i="9"/>
  <c r="A4" i="9"/>
  <c r="B4" i="14"/>
  <c r="A4" i="14"/>
  <c r="B4" i="19"/>
  <c r="A4" i="19"/>
  <c r="B4" i="23"/>
  <c r="A4" i="23"/>
  <c r="B4" i="1"/>
  <c r="I100" i="30"/>
  <c r="K100" i="30" s="1"/>
  <c r="I99" i="30"/>
  <c r="K99" i="30" s="1"/>
  <c r="I98" i="30"/>
  <c r="K98" i="30" s="1"/>
  <c r="I91" i="30"/>
  <c r="K91" i="30" s="1"/>
  <c r="I90" i="30"/>
  <c r="K90" i="30" s="1"/>
  <c r="I78" i="30"/>
  <c r="K78" i="30" s="1"/>
  <c r="L78" i="30" s="1"/>
  <c r="I77" i="30"/>
  <c r="K77" i="30" s="1"/>
  <c r="I76" i="30"/>
  <c r="K76" i="30" s="1"/>
  <c r="I52" i="30"/>
  <c r="K52" i="30" s="1"/>
  <c r="I51" i="30"/>
  <c r="K51" i="30" s="1"/>
  <c r="L51" i="30" s="1"/>
  <c r="I40" i="30"/>
  <c r="K40" i="30" s="1"/>
  <c r="I39" i="30"/>
  <c r="K39" i="30"/>
  <c r="L39" i="30" s="1"/>
  <c r="I38" i="30"/>
  <c r="K38" i="30" s="1"/>
  <c r="I31" i="30"/>
  <c r="K31" i="30"/>
  <c r="I30" i="30"/>
  <c r="K30" i="30" s="1"/>
  <c r="I29" i="30"/>
  <c r="K29" i="30" s="1"/>
  <c r="I33" i="22"/>
  <c r="K33" i="22" s="1"/>
  <c r="L33" i="22" s="1"/>
  <c r="I32" i="22"/>
  <c r="K32" i="22" s="1"/>
  <c r="I116" i="22"/>
  <c r="K116" i="22" s="1"/>
  <c r="L116" i="22" s="1"/>
  <c r="I115" i="22"/>
  <c r="K115" i="22" s="1"/>
  <c r="I114" i="22"/>
  <c r="I104" i="22"/>
  <c r="K104" i="22" s="1"/>
  <c r="I103" i="22"/>
  <c r="K103" i="22" s="1"/>
  <c r="L103" i="22" s="1"/>
  <c r="I102" i="22"/>
  <c r="K102" i="22" s="1"/>
  <c r="L102" i="22" s="1"/>
  <c r="I71" i="22"/>
  <c r="K71" i="22" s="1"/>
  <c r="L71" i="22" s="1"/>
  <c r="I70" i="22"/>
  <c r="K70" i="22" s="1"/>
  <c r="I69" i="22"/>
  <c r="K69" i="22" s="1"/>
  <c r="L69" i="22" s="1"/>
  <c r="I59" i="22"/>
  <c r="K59" i="22" s="1"/>
  <c r="L59" i="22" s="1"/>
  <c r="I58" i="22"/>
  <c r="K58" i="22" s="1"/>
  <c r="L58" i="22" s="1"/>
  <c r="I57" i="22"/>
  <c r="I47" i="22"/>
  <c r="K47" i="22" s="1"/>
  <c r="I46" i="22"/>
  <c r="K46" i="22" s="1"/>
  <c r="L46" i="22" s="1"/>
  <c r="I45" i="22"/>
  <c r="I35" i="22"/>
  <c r="I34" i="22"/>
  <c r="K34" i="22" s="1"/>
  <c r="L31" i="30"/>
  <c r="I24" i="21"/>
  <c r="K24" i="21" s="1"/>
  <c r="I42" i="21"/>
  <c r="K42" i="21" s="1"/>
  <c r="L42" i="21" s="1"/>
  <c r="I41" i="21"/>
  <c r="K41" i="21" s="1"/>
  <c r="I40" i="21"/>
  <c r="K40" i="21" s="1"/>
  <c r="L40" i="21" s="1"/>
  <c r="I25" i="21"/>
  <c r="K25" i="21" s="1"/>
  <c r="I26" i="21"/>
  <c r="K26" i="21" s="1"/>
  <c r="I27" i="21"/>
  <c r="K27" i="21" s="1"/>
  <c r="I28" i="21"/>
  <c r="K28" i="21" s="1"/>
  <c r="I29" i="21"/>
  <c r="H23" i="18"/>
  <c r="J23" i="18" s="1"/>
  <c r="H24" i="18"/>
  <c r="J24" i="18" s="1"/>
  <c r="H25" i="18"/>
  <c r="H22" i="18"/>
  <c r="J22" i="18" s="1"/>
  <c r="K22" i="18" s="1"/>
  <c r="G159" i="31"/>
  <c r="D28" i="29" s="1"/>
  <c r="E28" i="29" s="1"/>
  <c r="G28" i="29" s="1"/>
  <c r="E159" i="31"/>
  <c r="D27" i="29" s="1"/>
  <c r="E27" i="29" s="1"/>
  <c r="G27" i="29" s="1"/>
  <c r="C159" i="31"/>
  <c r="D26" i="29" s="1"/>
  <c r="E26" i="29" s="1"/>
  <c r="G26" i="29" s="1"/>
  <c r="G90" i="31"/>
  <c r="D19" i="29" s="1"/>
  <c r="E19" i="29" s="1"/>
  <c r="G19" i="29" s="1"/>
  <c r="E90" i="31"/>
  <c r="D18" i="29" s="1"/>
  <c r="E18" i="29" s="1"/>
  <c r="G18" i="29" s="1"/>
  <c r="C90" i="31"/>
  <c r="D17" i="29" s="1"/>
  <c r="E17" i="29" s="1"/>
  <c r="G17" i="29" s="1"/>
  <c r="G21" i="31"/>
  <c r="E21" i="31"/>
  <c r="C21" i="31"/>
  <c r="D27" i="6"/>
  <c r="E27" i="6" s="1"/>
  <c r="G27" i="6" s="1"/>
  <c r="D28" i="6"/>
  <c r="E28" i="6" s="1"/>
  <c r="G28" i="6" s="1"/>
  <c r="D26" i="6"/>
  <c r="E26" i="6" s="1"/>
  <c r="G26" i="6" s="1"/>
  <c r="G22" i="32"/>
  <c r="E22" i="32"/>
  <c r="C22" i="32"/>
  <c r="E108" i="15"/>
  <c r="E19" i="9" s="1"/>
  <c r="G19" i="9" s="1"/>
  <c r="I19" i="9" s="1"/>
  <c r="G108" i="15"/>
  <c r="E20" i="9" s="1"/>
  <c r="G20" i="9" s="1"/>
  <c r="I20" i="9" s="1"/>
  <c r="E102" i="14"/>
  <c r="E20" i="1" s="1"/>
  <c r="G20" i="1" s="1"/>
  <c r="I20" i="1" s="1"/>
  <c r="G102" i="14"/>
  <c r="E21" i="1" s="1"/>
  <c r="G21" i="1" s="1"/>
  <c r="I21" i="1" s="1"/>
  <c r="A4" i="1"/>
  <c r="J102" i="25"/>
  <c r="J101" i="25"/>
  <c r="J100" i="25"/>
  <c r="J99" i="25"/>
  <c r="J98" i="25"/>
  <c r="J97" i="25"/>
  <c r="J96" i="25"/>
  <c r="J95" i="25"/>
  <c r="J94" i="25"/>
  <c r="J93" i="25"/>
  <c r="J92" i="25"/>
  <c r="J91" i="25"/>
  <c r="J90" i="25"/>
  <c r="J89" i="25"/>
  <c r="J88" i="25"/>
  <c r="J87" i="25"/>
  <c r="J86" i="25"/>
  <c r="J85" i="25"/>
  <c r="J84" i="25"/>
  <c r="J83" i="25"/>
  <c r="J82" i="25"/>
  <c r="J81" i="25"/>
  <c r="J80" i="25"/>
  <c r="J79" i="25"/>
  <c r="J78" i="25"/>
  <c r="J77" i="25"/>
  <c r="J76" i="25"/>
  <c r="J75" i="25"/>
  <c r="J74" i="25"/>
  <c r="J73" i="25"/>
  <c r="J72" i="25"/>
  <c r="J71" i="25"/>
  <c r="J70" i="25"/>
  <c r="J69" i="25"/>
  <c r="J68" i="25"/>
  <c r="J67" i="25"/>
  <c r="J66" i="25"/>
  <c r="J65" i="25"/>
  <c r="J64" i="25"/>
  <c r="J63" i="25"/>
  <c r="J62" i="25"/>
  <c r="J61" i="25"/>
  <c r="J60" i="25"/>
  <c r="J59" i="25"/>
  <c r="J58" i="25"/>
  <c r="J57" i="25"/>
  <c r="J56" i="25"/>
  <c r="J55" i="25"/>
  <c r="J54" i="25"/>
  <c r="J53" i="25"/>
  <c r="J52" i="25"/>
  <c r="J51" i="25"/>
  <c r="J50" i="25"/>
  <c r="J49" i="25"/>
  <c r="J48" i="25"/>
  <c r="J47" i="25"/>
  <c r="J46" i="25"/>
  <c r="J45" i="25"/>
  <c r="J44" i="25"/>
  <c r="J43" i="25"/>
  <c r="J42" i="25"/>
  <c r="J41" i="25"/>
  <c r="J40" i="25"/>
  <c r="J39" i="25"/>
  <c r="J38" i="25"/>
  <c r="J37" i="25"/>
  <c r="J36" i="25"/>
  <c r="J35" i="25"/>
  <c r="J34" i="25"/>
  <c r="J33" i="25"/>
  <c r="J32" i="25"/>
  <c r="J31" i="25"/>
  <c r="J30" i="25"/>
  <c r="J29" i="25"/>
  <c r="J28" i="25"/>
  <c r="J27" i="25"/>
  <c r="J26" i="25"/>
  <c r="J25" i="25"/>
  <c r="J24" i="25"/>
  <c r="J24" i="23"/>
  <c r="K24" i="19"/>
  <c r="K25" i="19"/>
  <c r="K26" i="19"/>
  <c r="K27" i="19"/>
  <c r="K28" i="19"/>
  <c r="K29" i="19"/>
  <c r="K30" i="19"/>
  <c r="K31" i="19"/>
  <c r="K32" i="19"/>
  <c r="K33" i="19"/>
  <c r="K34" i="19"/>
  <c r="K35" i="19"/>
  <c r="K36" i="19"/>
  <c r="K37" i="19"/>
  <c r="K38" i="19"/>
  <c r="K39" i="19"/>
  <c r="K40" i="19"/>
  <c r="K41" i="19"/>
  <c r="K42" i="19"/>
  <c r="K43" i="19"/>
  <c r="K44" i="19"/>
  <c r="K45" i="19"/>
  <c r="K46" i="19"/>
  <c r="K47" i="19"/>
  <c r="K48" i="19"/>
  <c r="K49" i="19"/>
  <c r="K50" i="19"/>
  <c r="K51" i="19"/>
  <c r="K52" i="19"/>
  <c r="K53" i="19"/>
  <c r="K54" i="19"/>
  <c r="K55" i="19"/>
  <c r="K56" i="19"/>
  <c r="K57" i="19"/>
  <c r="K58" i="19"/>
  <c r="K59" i="19"/>
  <c r="K60" i="19"/>
  <c r="K61" i="19"/>
  <c r="K62" i="19"/>
  <c r="K63" i="19"/>
  <c r="K64" i="19"/>
  <c r="K65" i="19"/>
  <c r="K66" i="19"/>
  <c r="K67" i="19"/>
  <c r="K68" i="19"/>
  <c r="K69" i="19"/>
  <c r="K70" i="19"/>
  <c r="K71" i="19"/>
  <c r="K72" i="19"/>
  <c r="K73" i="19"/>
  <c r="K74" i="19"/>
  <c r="K75" i="19"/>
  <c r="K76" i="19"/>
  <c r="K77" i="19"/>
  <c r="K78" i="19"/>
  <c r="K79" i="19"/>
  <c r="K80" i="19"/>
  <c r="K81" i="19"/>
  <c r="K82" i="19"/>
  <c r="K83" i="19"/>
  <c r="K84" i="19"/>
  <c r="K85" i="19"/>
  <c r="K86" i="19"/>
  <c r="K87" i="19"/>
  <c r="K88" i="19"/>
  <c r="K89" i="19"/>
  <c r="K90" i="19"/>
  <c r="K91" i="19"/>
  <c r="K92" i="19"/>
  <c r="K93" i="19"/>
  <c r="K94" i="19"/>
  <c r="K95" i="19"/>
  <c r="K96" i="19"/>
  <c r="K97" i="19"/>
  <c r="K98" i="19"/>
  <c r="K99" i="19"/>
  <c r="K100" i="19"/>
  <c r="K101" i="19"/>
  <c r="K102" i="19"/>
  <c r="C22" i="15"/>
  <c r="K25" i="20"/>
  <c r="K26" i="20"/>
  <c r="K27" i="20"/>
  <c r="K28" i="20"/>
  <c r="K29" i="20"/>
  <c r="K30" i="20"/>
  <c r="K31" i="20"/>
  <c r="K32" i="20"/>
  <c r="K33" i="20"/>
  <c r="K34" i="20"/>
  <c r="K35" i="20"/>
  <c r="K36" i="20"/>
  <c r="K37" i="20"/>
  <c r="K38" i="20"/>
  <c r="K39" i="20"/>
  <c r="K40" i="20"/>
  <c r="K41" i="20"/>
  <c r="K42" i="20"/>
  <c r="K43" i="20"/>
  <c r="K44" i="20"/>
  <c r="K45" i="20"/>
  <c r="K46" i="20"/>
  <c r="K47" i="20"/>
  <c r="K48" i="20"/>
  <c r="K49" i="20"/>
  <c r="K50" i="20"/>
  <c r="K51" i="20"/>
  <c r="K52" i="20"/>
  <c r="K53" i="20"/>
  <c r="K54" i="20"/>
  <c r="K55" i="20"/>
  <c r="K56" i="20"/>
  <c r="K57" i="20"/>
  <c r="K58" i="20"/>
  <c r="K59" i="20"/>
  <c r="K60" i="20"/>
  <c r="K61" i="20"/>
  <c r="K62" i="20"/>
  <c r="K63" i="20"/>
  <c r="K64" i="20"/>
  <c r="K65" i="20"/>
  <c r="K66" i="20"/>
  <c r="K67" i="20"/>
  <c r="K68" i="20"/>
  <c r="K69" i="20"/>
  <c r="K70" i="20"/>
  <c r="K71" i="20"/>
  <c r="K72" i="20"/>
  <c r="K73" i="20"/>
  <c r="K74" i="20"/>
  <c r="K75" i="20"/>
  <c r="K76" i="20"/>
  <c r="K77" i="20"/>
  <c r="K78" i="20"/>
  <c r="K79" i="20"/>
  <c r="K80" i="20"/>
  <c r="K81" i="20"/>
  <c r="K82" i="20"/>
  <c r="K83" i="20"/>
  <c r="K84" i="20"/>
  <c r="K85" i="20"/>
  <c r="K86" i="20"/>
  <c r="K87" i="20"/>
  <c r="K88" i="20"/>
  <c r="K89" i="20"/>
  <c r="K90" i="20"/>
  <c r="K91" i="20"/>
  <c r="K92" i="20"/>
  <c r="K93" i="20"/>
  <c r="K94" i="20"/>
  <c r="K95" i="20"/>
  <c r="K96" i="20"/>
  <c r="K97" i="20"/>
  <c r="K98" i="20"/>
  <c r="K99" i="20"/>
  <c r="K100" i="20"/>
  <c r="K101" i="20"/>
  <c r="K102" i="20"/>
  <c r="K103" i="20"/>
  <c r="G21" i="13"/>
  <c r="E21" i="13"/>
  <c r="C21" i="13"/>
  <c r="G22" i="12"/>
  <c r="E22" i="12"/>
  <c r="C22" i="12"/>
  <c r="E19" i="6"/>
  <c r="G19" i="6" s="1"/>
  <c r="K24" i="20"/>
  <c r="G22" i="15"/>
  <c r="E22" i="15"/>
  <c r="G22" i="14"/>
  <c r="E22" i="14"/>
  <c r="E28" i="7"/>
  <c r="G28" i="7" s="1"/>
  <c r="I215" i="25" l="1"/>
  <c r="I26" i="9" s="1"/>
  <c r="K272" i="28"/>
  <c r="I214" i="23"/>
  <c r="I27" i="1" s="1"/>
  <c r="K187" i="28"/>
  <c r="G21" i="36"/>
  <c r="J214" i="19"/>
  <c r="I31" i="1" s="1"/>
  <c r="L76" i="30"/>
  <c r="J215" i="20"/>
  <c r="I30" i="9" s="1"/>
  <c r="G21" i="27"/>
  <c r="G21" i="33"/>
  <c r="G21" i="29"/>
  <c r="G30" i="29"/>
  <c r="I23" i="1"/>
  <c r="K122" i="37"/>
  <c r="L77" i="30"/>
  <c r="L29" i="30"/>
  <c r="K140" i="22"/>
  <c r="L24" i="21"/>
  <c r="J25" i="18"/>
  <c r="K25" i="18" s="1"/>
  <c r="A1" i="13"/>
  <c r="L98" i="30"/>
  <c r="L59" i="30"/>
  <c r="L28" i="21"/>
  <c r="L25" i="21"/>
  <c r="K70" i="37"/>
  <c r="L100" i="30"/>
  <c r="L99" i="30"/>
  <c r="L91" i="30"/>
  <c r="L90" i="30"/>
  <c r="K93" i="30" s="1"/>
  <c r="L68" i="30"/>
  <c r="K71" i="30" s="1"/>
  <c r="L60" i="30"/>
  <c r="L52" i="30"/>
  <c r="K54" i="30" s="1"/>
  <c r="L38" i="30"/>
  <c r="L40" i="30"/>
  <c r="L30" i="30"/>
  <c r="K24" i="18"/>
  <c r="K23" i="18"/>
  <c r="G30" i="7"/>
  <c r="G21" i="7"/>
  <c r="K84" i="22"/>
  <c r="G30" i="6"/>
  <c r="G21" i="6"/>
  <c r="L41" i="21"/>
  <c r="K44" i="21" s="1"/>
  <c r="K29" i="21"/>
  <c r="L29" i="21" s="1"/>
  <c r="L27" i="21"/>
  <c r="L26" i="21"/>
  <c r="I22" i="9"/>
  <c r="A1" i="22"/>
  <c r="A1" i="28" s="1"/>
  <c r="A1" i="31" s="1"/>
  <c r="A1" i="37"/>
  <c r="A1" i="35"/>
  <c r="A1" i="38" s="1"/>
  <c r="A1" i="18"/>
  <c r="A1" i="29" s="1"/>
  <c r="A1" i="30" s="1"/>
  <c r="L51" i="21"/>
  <c r="K54" i="21" s="1"/>
  <c r="L32" i="22"/>
  <c r="L115" i="22"/>
  <c r="K129" i="22"/>
  <c r="L47" i="22"/>
  <c r="L34" i="22"/>
  <c r="K35" i="22"/>
  <c r="L35" i="22" s="1"/>
  <c r="K45" i="22"/>
  <c r="L45" i="22" s="1"/>
  <c r="K57" i="22"/>
  <c r="L57" i="22" s="1"/>
  <c r="K61" i="22" s="1"/>
  <c r="L70" i="22"/>
  <c r="K73" i="22" s="1"/>
  <c r="L104" i="22"/>
  <c r="K106" i="22" s="1"/>
  <c r="K114" i="22"/>
  <c r="L114" i="22" s="1"/>
  <c r="L149" i="22"/>
  <c r="K151" i="22" s="1"/>
  <c r="K29" i="18" l="1"/>
  <c r="K59" i="18" s="1"/>
  <c r="G23" i="33" s="1"/>
  <c r="G25" i="33" s="1"/>
  <c r="G35" i="24" s="1"/>
  <c r="K124" i="37"/>
  <c r="G23" i="36" s="1"/>
  <c r="G25" i="36" s="1"/>
  <c r="G44" i="24" s="1"/>
  <c r="K42" i="30"/>
  <c r="K80" i="30"/>
  <c r="G32" i="29"/>
  <c r="K33" i="30"/>
  <c r="K62" i="30"/>
  <c r="K102" i="30"/>
  <c r="G32" i="7"/>
  <c r="G32" i="6"/>
  <c r="K31" i="21"/>
  <c r="K56" i="21" s="1"/>
  <c r="I32" i="9"/>
  <c r="G22" i="24" s="1"/>
  <c r="I33" i="1"/>
  <c r="G20" i="24" s="1"/>
  <c r="K118" i="22"/>
  <c r="A1" i="36"/>
  <c r="A1" i="39" s="1"/>
  <c r="K37" i="22"/>
  <c r="K49" i="22"/>
  <c r="K105" i="30" l="1"/>
  <c r="G34" i="6"/>
  <c r="G36" i="6" s="1"/>
  <c r="G29" i="24" s="1"/>
  <c r="G34" i="29"/>
  <c r="G36" i="29" s="1"/>
  <c r="G41" i="24" s="1"/>
  <c r="K154" i="22"/>
  <c r="G34" i="7" s="1"/>
  <c r="G36" i="7" s="1"/>
  <c r="G18" i="24"/>
  <c r="G26" i="24" l="1"/>
  <c r="G32" i="24"/>
  <c r="G24" i="24"/>
  <c r="G16" i="24" l="1"/>
  <c r="L21" i="28"/>
  <c r="K102" i="28" s="1"/>
  <c r="K274" i="28" s="1"/>
  <c r="G23" i="27" s="1"/>
  <c r="G25" i="27" s="1"/>
  <c r="G38" i="24" s="1"/>
</calcChain>
</file>

<file path=xl/sharedStrings.xml><?xml version="1.0" encoding="utf-8"?>
<sst xmlns="http://schemas.openxmlformats.org/spreadsheetml/2006/main" count="2462" uniqueCount="982">
  <si>
    <t>Work/Task</t>
  </si>
  <si>
    <t>Seating Detail</t>
  </si>
  <si>
    <t>Price Tier 3</t>
  </si>
  <si>
    <t>Price Tier 1</t>
  </si>
  <si>
    <t>Price Tier 2</t>
  </si>
  <si>
    <t xml:space="preserve"> </t>
  </si>
  <si>
    <t xml:space="preserve">Instructions:  </t>
  </si>
  <si>
    <t>Value of Discount</t>
  </si>
  <si>
    <t>Estimated Order Dollar Volume</t>
  </si>
  <si>
    <t xml:space="preserve">Tiered Sales Volume </t>
  </si>
  <si>
    <t>Desks</t>
  </si>
  <si>
    <t>EXAMPLE</t>
  </si>
  <si>
    <t xml:space="preserve">The following example is for illustrative purposes.  </t>
  </si>
  <si>
    <t>Bobs Chairs</t>
  </si>
  <si>
    <t>Classic Comfort</t>
  </si>
  <si>
    <t>Cushy Ride</t>
  </si>
  <si>
    <t>Super Plush</t>
  </si>
  <si>
    <t>Desks and Tables Detail</t>
  </si>
  <si>
    <t>Brand of Systems Furniture</t>
  </si>
  <si>
    <t>Frame and Tile Detail</t>
  </si>
  <si>
    <t>Wally's Wall Systems</t>
  </si>
  <si>
    <t>Cubicle Cove</t>
  </si>
  <si>
    <t>Classic Cubicle</t>
  </si>
  <si>
    <t>Creative Cubicle</t>
  </si>
  <si>
    <t>Collection Offered</t>
  </si>
  <si>
    <t>Brand</t>
  </si>
  <si>
    <t>Average Discount</t>
  </si>
  <si>
    <t xml:space="preserve">Price Tier 1 Percentage Discount </t>
  </si>
  <si>
    <t xml:space="preserve">Price Tier 2 Percentage Discount </t>
  </si>
  <si>
    <t xml:space="preserve">Price Tier 3 Percentage Discount </t>
  </si>
  <si>
    <t xml:space="preserve">Price Tier 1 </t>
  </si>
  <si>
    <t xml:space="preserve">Price Tier 2 </t>
  </si>
  <si>
    <t>Note:</t>
  </si>
  <si>
    <t xml:space="preserve">The following example is for illustrative purposes only.  </t>
  </si>
  <si>
    <t>Seating Market Basket</t>
  </si>
  <si>
    <t>Model</t>
  </si>
  <si>
    <t>Model Number</t>
  </si>
  <si>
    <t>Collection</t>
  </si>
  <si>
    <t>Conference Room</t>
  </si>
  <si>
    <t>Seating Category</t>
  </si>
  <si>
    <t xml:space="preserve">Evaluated Extended Cost for each Price Tier </t>
  </si>
  <si>
    <t>Part Number</t>
  </si>
  <si>
    <t>Description</t>
  </si>
  <si>
    <t>Page Number</t>
  </si>
  <si>
    <t>Quantity</t>
  </si>
  <si>
    <t>MSRP List Price</t>
  </si>
  <si>
    <t>% Discount</t>
  </si>
  <si>
    <t>Net Extended Price</t>
  </si>
  <si>
    <t>Desk Category</t>
  </si>
  <si>
    <t>Tables Category</t>
  </si>
  <si>
    <t xml:space="preserve">Tables </t>
  </si>
  <si>
    <t>Dimensions</t>
  </si>
  <si>
    <t>Desks Average Discount</t>
  </si>
  <si>
    <t>Bobs Desks</t>
  </si>
  <si>
    <t>Solid Surface</t>
  </si>
  <si>
    <t>Wood Design</t>
  </si>
  <si>
    <t>Sport Performance</t>
  </si>
  <si>
    <t>Tables Average Discount</t>
  </si>
  <si>
    <t>Metal Storage Cabinets</t>
  </si>
  <si>
    <t>Tiered Sales Volume</t>
  </si>
  <si>
    <t>Filing, Metal Storage, and Wooden Case-Goods</t>
  </si>
  <si>
    <t>Filing, Metal Storage, and Wooden Case-Goods Market Basket</t>
  </si>
  <si>
    <t>Monolithic Systems Furniture Detail Summary</t>
  </si>
  <si>
    <t>Monolithic Systems Furniture Detail Summary Evaluated Cost</t>
  </si>
  <si>
    <t>Total Monolithic Systems Furniture Accessories Evaluated Cost</t>
  </si>
  <si>
    <t>Frame and Tile Systems Furniture Detail Summary Evaluated Cost</t>
  </si>
  <si>
    <t>Dollar Discount</t>
  </si>
  <si>
    <t>Architectural Walls</t>
  </si>
  <si>
    <t>Total Evaluated Cost for all Seating</t>
  </si>
  <si>
    <t>Executive - High Back</t>
  </si>
  <si>
    <t>Executive - Standard</t>
  </si>
  <si>
    <t>Total</t>
  </si>
  <si>
    <t>Total Evaluated Cost for Architectural Walls</t>
  </si>
  <si>
    <t>Total Conference Room Table Net Price</t>
  </si>
  <si>
    <t>Total Market Basket Evaluated Cost for all Seating</t>
  </si>
  <si>
    <t>Evaluated Total Cost for Seating</t>
  </si>
  <si>
    <t>Seating Product Offering</t>
  </si>
  <si>
    <t>Seating Product offering</t>
  </si>
  <si>
    <t>Total Cost for Seating Product Offering</t>
  </si>
  <si>
    <t>Total Evaluated Cost for Traditional Office Furniture</t>
  </si>
  <si>
    <t>Total Free-standing Desk Net Price</t>
  </si>
  <si>
    <t>Traditional File and Storage Cabinets</t>
  </si>
  <si>
    <t>Traditional Seating</t>
  </si>
  <si>
    <t>Traditional Executive Chair</t>
  </si>
  <si>
    <t>Traditional Guest Chair</t>
  </si>
  <si>
    <t>Specifications</t>
  </si>
  <si>
    <t>72"W x 30"D x 30"H Rectangle Top</t>
  </si>
  <si>
    <t xml:space="preserve">72"W x 30"D x 30"H Rectangle Top </t>
  </si>
  <si>
    <t>48"W x 24"D x 30"H Rectangle Top</t>
  </si>
  <si>
    <t>72"W x 36"D x 30"H Rectangle Top</t>
  </si>
  <si>
    <t>120"W x 48"D x 30"H Racetrack Top</t>
  </si>
  <si>
    <t>Free-standing Desks</t>
  </si>
  <si>
    <t>Conference Room Tables</t>
  </si>
  <si>
    <t xml:space="preserve"> Evaluated Cost for Desks Detail</t>
  </si>
  <si>
    <t>Evaluated Cost for Tables Detail</t>
  </si>
  <si>
    <t>Evaluated Total Desk and Table Market Basket</t>
  </si>
  <si>
    <t>Approximate Dimensions</t>
  </si>
  <si>
    <t>15"W x 26"D x 30"H</t>
  </si>
  <si>
    <t>Evaluated Combined Cost for Desk and Tables Detail</t>
  </si>
  <si>
    <t>Evaluated Combined Cost for Desk and Table Market Basket</t>
  </si>
  <si>
    <t>Evaluated Total for Desk and Table Category</t>
  </si>
  <si>
    <t>Total for  Metal Storage Cabinet Net Price</t>
  </si>
  <si>
    <t>36"W x 18"D x 65"H</t>
  </si>
  <si>
    <t>36"W x 18"D x 52"H</t>
  </si>
  <si>
    <t>36"W x 18"D x 40"H</t>
  </si>
  <si>
    <t>Total for Metal Bookcase Net Price</t>
  </si>
  <si>
    <t>Wooden Horizontal File Cabinet</t>
  </si>
  <si>
    <t>Wooden Storage Cabinet</t>
  </si>
  <si>
    <t>Total for Wooden Horizontal File Cabinet Net Price</t>
  </si>
  <si>
    <t>Total Wooden Bookcase Net Price</t>
  </si>
  <si>
    <t>Total Evaluated Net Price for File and Storage Cabinets</t>
  </si>
  <si>
    <t>Metal Filing and Storage Cabinet Category</t>
  </si>
  <si>
    <t>Wooden Filing and Storage Cabinet Category</t>
  </si>
  <si>
    <t>Total for Wooden Filing and Storage Category Detail</t>
  </si>
  <si>
    <t>Total for Metal Filing and Storage Category Detail</t>
  </si>
  <si>
    <t>Total for All Filing and Storage Category Detail</t>
  </si>
  <si>
    <t>Total for  Filing and Storage Category Market Basket</t>
  </si>
  <si>
    <t xml:space="preserve">Evaluated Total for Filing and Storage Category </t>
  </si>
  <si>
    <t>36"W x 18"D x 54"H</t>
  </si>
  <si>
    <t>36"W x 18"D x 41"H</t>
  </si>
  <si>
    <t>36"W x 18"D x 31"H</t>
  </si>
  <si>
    <t>Executive high-back desk chair, swivel tilt, fully upholstered with rolled back, traditional rolled arms, grade 1 brown leather with brass nail trim detail, wood 5-star base</t>
  </si>
  <si>
    <t xml:space="preserve">Conference Chair, upholstered back and seat, wood arms, wood 5-star base </t>
  </si>
  <si>
    <t>Guest Chair,  4 wood legs, fully upholstered back, seat, and arms, mid-grade fabric</t>
  </si>
  <si>
    <t>Guest Chair, 4 wood legs, upholstered and tufted back and seat, wood arms, mid-grade fabric.</t>
  </si>
  <si>
    <t>36"D x 72"W x 30"H</t>
  </si>
  <si>
    <t>Table Desk with 2 drawers</t>
  </si>
  <si>
    <t>24"D x 48"W x 30"H</t>
  </si>
  <si>
    <t>21"D x 72"W x 30"H</t>
  </si>
  <si>
    <t>U-Desk (desk 2)Executive Height Bridge</t>
  </si>
  <si>
    <t>Traditional Lateral File Cabinet</t>
  </si>
  <si>
    <t>Total Wooden Storage Cabinet Net Price</t>
  </si>
  <si>
    <t xml:space="preserve">L-desk (desk 1) Executive Single Pedestal Desk with pencil/box/file LH pedestal, center drawer, central locking left hand writing slide </t>
  </si>
  <si>
    <t>U-Desk (desk 2) Executive Single Pedestal Desk with pencil/box/file LH pedestal, center drawer, central locking.</t>
  </si>
  <si>
    <t>L-desk(return 1)Executive height RH Return, w/pencil/box/file pedestal</t>
  </si>
  <si>
    <t>U-Desk (desk 2) Single Pedestal Credenza RH pencil/box/file pedestal, 54" wide knee space.</t>
  </si>
  <si>
    <t>4 Drawer Lateral File</t>
  </si>
  <si>
    <t>2 Drawer Lateral File</t>
  </si>
  <si>
    <t>Wardrobe, 2 locking doors, closet rod on one half and 4 shelve on other half(2 shelves must be adjustable).</t>
  </si>
  <si>
    <t>Actual Dimensions</t>
  </si>
  <si>
    <t>3 Adjustable Shelve Bookcase</t>
  </si>
  <si>
    <t xml:space="preserve"> Traditional Desks and Storage</t>
  </si>
  <si>
    <t>Traditional Desk and Storage Category</t>
  </si>
  <si>
    <t>Traditional Seating Category</t>
  </si>
  <si>
    <t>Total Cost for Traditional Desks and Storage Detail</t>
  </si>
  <si>
    <t>Total Cost for Traditional Office Furniture Detail</t>
  </si>
  <si>
    <t>Total  Cost for Traditional Office Furniture Market Basket</t>
  </si>
  <si>
    <t>Total for Traditional Furniture Market Basket</t>
  </si>
  <si>
    <t>Total Cost for Traditional Seating Detail</t>
  </si>
  <si>
    <t>MSRP Total</t>
  </si>
  <si>
    <t>Average % Discount</t>
  </si>
  <si>
    <t>$ Discount</t>
  </si>
  <si>
    <t>Sell Price Total</t>
  </si>
  <si>
    <t>Estimated Annual Dollar Volume</t>
  </si>
  <si>
    <t xml:space="preserve">MSRP </t>
  </si>
  <si>
    <t>MSRP</t>
  </si>
  <si>
    <t>Vendor Name:</t>
  </si>
  <si>
    <t>Systems Furniture and Accessories</t>
  </si>
  <si>
    <t>Desks / Tables</t>
  </si>
  <si>
    <t>Workspace Furniture - Evaluated Cost</t>
  </si>
  <si>
    <t>Desks / Tables - Evaluated Cost</t>
  </si>
  <si>
    <t>Filing, Metal Storage, and Wooden Case-Goods - Evaluated Cost</t>
  </si>
  <si>
    <t>Seating - Evaluated Cost</t>
  </si>
  <si>
    <t>Architectural Walls - Evaluated Cost</t>
  </si>
  <si>
    <t>Frame and Tile Systems Furniture Accessories</t>
  </si>
  <si>
    <t>Traditional Executive Furniture Office - Evaluated Cost</t>
  </si>
  <si>
    <t>Mobile and Portable Workstations - Evaluated Cost</t>
  </si>
  <si>
    <t>Category 1:</t>
  </si>
  <si>
    <t>Category 2:</t>
  </si>
  <si>
    <t>Category 3:</t>
  </si>
  <si>
    <t>Category 4:</t>
  </si>
  <si>
    <t>Category 5:</t>
  </si>
  <si>
    <t>Category 6:</t>
  </si>
  <si>
    <t>Category 7:</t>
  </si>
  <si>
    <t>Monolithic Systems Furniture Accessories</t>
  </si>
  <si>
    <t>Monolithic Systems Furniture Accessories - Summary</t>
  </si>
  <si>
    <t>Instructions</t>
  </si>
  <si>
    <t>Monolithic Systems Detail</t>
  </si>
  <si>
    <t>Frame and Tile Systems Furniture - Summary</t>
  </si>
  <si>
    <t>Desks and Tables - Summary</t>
  </si>
  <si>
    <t>Desks and Tables Market Basket</t>
  </si>
  <si>
    <t>Estimated Quantity</t>
  </si>
  <si>
    <t>Filing Metal Storage, and Wooden Case-Goods - Summary</t>
  </si>
  <si>
    <t>Filing, Metal Storage, and Wooden Case-Goods Details</t>
  </si>
  <si>
    <t>Seating - Summary</t>
  </si>
  <si>
    <t>Traditional Office Furniture- Summary</t>
  </si>
  <si>
    <t>Traditional Office Furniture Market Basket</t>
  </si>
  <si>
    <t>Traditional Office Furniture - Detail</t>
  </si>
  <si>
    <t>Complete the inputs required on the 'Monolithic Detail' tab.  The Detail Tab represents your firm's full offering.</t>
  </si>
  <si>
    <t>Complete the 'Frame and Tile Detail' tab.  The Detail Tab represents your firm's full offering.</t>
  </si>
  <si>
    <r>
      <t xml:space="preserve">Under the Column Heading </t>
    </r>
    <r>
      <rPr>
        <b/>
        <sz val="11"/>
        <rFont val="Calibri"/>
        <family val="2"/>
      </rPr>
      <t>"% Discount"</t>
    </r>
    <r>
      <rPr>
        <sz val="11"/>
        <rFont val="Calibri"/>
        <family val="2"/>
      </rPr>
      <t xml:space="preserve">, enter the discount offered for each part used in the actual assembly. </t>
    </r>
  </si>
  <si>
    <r>
      <t xml:space="preserve">Under the Column Heading </t>
    </r>
    <r>
      <rPr>
        <b/>
        <sz val="11"/>
        <rFont val="Calibri"/>
        <family val="2"/>
      </rPr>
      <t>"Net Extended Price"</t>
    </r>
    <r>
      <rPr>
        <sz val="11"/>
        <rFont val="Calibri"/>
        <family val="2"/>
      </rPr>
      <t xml:space="preserve">, a formula has been entered that will calculate the Net Extended Price.  </t>
    </r>
  </si>
  <si>
    <r>
      <t xml:space="preserve">Under the column heading </t>
    </r>
    <r>
      <rPr>
        <b/>
        <sz val="11"/>
        <rFont val="Calibri"/>
        <family val="2"/>
      </rPr>
      <t>"Part Number"</t>
    </r>
    <r>
      <rPr>
        <sz val="11"/>
        <rFont val="Calibri"/>
        <family val="2"/>
      </rPr>
      <t xml:space="preserve">, enter the part number for each of the parts required. </t>
    </r>
  </si>
  <si>
    <r>
      <t xml:space="preserve">Under the column heading </t>
    </r>
    <r>
      <rPr>
        <b/>
        <sz val="11"/>
        <color indexed="8"/>
        <rFont val="Calibri"/>
        <family val="2"/>
      </rPr>
      <t>"Page Number"</t>
    </r>
    <r>
      <rPr>
        <sz val="11"/>
        <color theme="1"/>
        <rFont val="Calibri"/>
        <family val="2"/>
        <scheme val="minor"/>
      </rPr>
      <t xml:space="preserve">, enter the page number in the catalog that displays the actual part to be used in the assembly.  </t>
    </r>
  </si>
  <si>
    <r>
      <t xml:space="preserve">Under the column heading </t>
    </r>
    <r>
      <rPr>
        <b/>
        <sz val="11"/>
        <rFont val="Calibri"/>
        <family val="2"/>
      </rPr>
      <t>"Quantity"</t>
    </r>
    <r>
      <rPr>
        <sz val="11"/>
        <rFont val="Calibri"/>
        <family val="2"/>
      </rPr>
      <t xml:space="preserve">, enter the exact number of each part that is required. </t>
    </r>
  </si>
  <si>
    <r>
      <t xml:space="preserve">Under the column heading </t>
    </r>
    <r>
      <rPr>
        <b/>
        <sz val="11"/>
        <rFont val="Calibri"/>
        <family val="2"/>
      </rPr>
      <t>"MSRP List Price"</t>
    </r>
    <r>
      <rPr>
        <sz val="11"/>
        <rFont val="Calibri"/>
        <family val="2"/>
      </rPr>
      <t xml:space="preserve">, enter the MSRP List Price for each part required.  </t>
    </r>
  </si>
  <si>
    <r>
      <t xml:space="preserve">In the column heading </t>
    </r>
    <r>
      <rPr>
        <b/>
        <sz val="11"/>
        <rFont val="Calibri"/>
        <family val="2"/>
      </rPr>
      <t>"% Discount"</t>
    </r>
    <r>
      <rPr>
        <sz val="11"/>
        <rFont val="Calibri"/>
        <family val="2"/>
      </rPr>
      <t xml:space="preserve">, enter the discount offered for each part used in the actual assembly. </t>
    </r>
  </si>
  <si>
    <r>
      <t xml:space="preserve">Under the column heading </t>
    </r>
    <r>
      <rPr>
        <b/>
        <sz val="11"/>
        <rFont val="Calibri"/>
        <family val="2"/>
      </rPr>
      <t>"Net Extended Price"</t>
    </r>
    <r>
      <rPr>
        <sz val="11"/>
        <rFont val="Calibri"/>
        <family val="2"/>
      </rPr>
      <t xml:space="preserve">, a formula has been entered that will calculate the Net Extended Price.  </t>
    </r>
  </si>
  <si>
    <r>
      <t xml:space="preserve">Under the column heading </t>
    </r>
    <r>
      <rPr>
        <b/>
        <sz val="11"/>
        <color indexed="8"/>
        <rFont val="Calibri"/>
        <family val="2"/>
      </rPr>
      <t>"Description"</t>
    </r>
    <r>
      <rPr>
        <sz val="11"/>
        <color indexed="8"/>
        <rFont val="Calibri"/>
        <family val="2"/>
      </rPr>
      <t xml:space="preserve">, enter the description for each of the parts required.  </t>
    </r>
  </si>
  <si>
    <r>
      <t xml:space="preserve">Under the column heading </t>
    </r>
    <r>
      <rPr>
        <b/>
        <sz val="11"/>
        <rFont val="Calibri"/>
        <family val="2"/>
      </rPr>
      <t>"% Discount"</t>
    </r>
    <r>
      <rPr>
        <sz val="11"/>
        <rFont val="Calibri"/>
        <family val="2"/>
      </rPr>
      <t xml:space="preserve">, enter the discount offered for each part used in the actual assembly. </t>
    </r>
  </si>
  <si>
    <r>
      <t>Under the column heading</t>
    </r>
    <r>
      <rPr>
        <sz val="11"/>
        <color indexed="8"/>
        <rFont val="Calibri"/>
        <family val="2"/>
      </rPr>
      <t xml:space="preserve"> </t>
    </r>
    <r>
      <rPr>
        <b/>
        <sz val="11"/>
        <color indexed="8"/>
        <rFont val="Calibri"/>
        <family val="2"/>
      </rPr>
      <t>"Price Tier 2 Percentage Discount"</t>
    </r>
    <r>
      <rPr>
        <sz val="11"/>
        <color indexed="8"/>
        <rFont val="Calibri"/>
        <family val="2"/>
      </rPr>
      <t xml:space="preserve">, enter the percentage discount for purchases made that are in this cost range for each brand and collection offered.  </t>
    </r>
  </si>
  <si>
    <r>
      <t>Under the column heading</t>
    </r>
    <r>
      <rPr>
        <sz val="11"/>
        <color indexed="8"/>
        <rFont val="Calibri"/>
        <family val="2"/>
      </rPr>
      <t xml:space="preserve"> </t>
    </r>
    <r>
      <rPr>
        <b/>
        <sz val="11"/>
        <color indexed="8"/>
        <rFont val="Calibri"/>
        <family val="2"/>
      </rPr>
      <t>"Price Tier 1 Percentage Discount"</t>
    </r>
    <r>
      <rPr>
        <sz val="11"/>
        <color indexed="8"/>
        <rFont val="Calibri"/>
        <family val="2"/>
      </rPr>
      <t xml:space="preserve"> , enter the percentage discount for purchases made that are in this cost range for each brand and collection offered.  </t>
    </r>
  </si>
  <si>
    <r>
      <t xml:space="preserve">Under the column heading </t>
    </r>
    <r>
      <rPr>
        <b/>
        <sz val="11"/>
        <rFont val="Calibri"/>
        <family val="2"/>
        <scheme val="minor"/>
      </rPr>
      <t>"Price Tier 3 Percentage Discount"</t>
    </r>
    <r>
      <rPr>
        <sz val="11"/>
        <rFont val="Calibri"/>
        <family val="2"/>
        <scheme val="minor"/>
      </rPr>
      <t>, enter the percentage discount for purchases made that are in this cost range for each brand and collection offered.</t>
    </r>
  </si>
  <si>
    <r>
      <t xml:space="preserve">Under the column heading </t>
    </r>
    <r>
      <rPr>
        <b/>
        <sz val="11"/>
        <rFont val="Calibri"/>
        <family val="2"/>
      </rPr>
      <t>"Description"</t>
    </r>
    <r>
      <rPr>
        <sz val="11"/>
        <rFont val="Calibri"/>
        <family val="2"/>
      </rPr>
      <t xml:space="preserve">, enter the description of the parts required. </t>
    </r>
  </si>
  <si>
    <r>
      <t xml:space="preserve">Under the column heading </t>
    </r>
    <r>
      <rPr>
        <b/>
        <sz val="11"/>
        <rFont val="Calibri"/>
        <family val="2"/>
      </rPr>
      <t>"Page Number"</t>
    </r>
    <r>
      <rPr>
        <sz val="11"/>
        <rFont val="Calibri"/>
        <family val="2"/>
      </rPr>
      <t xml:space="preserve">, enter the page number in the catalog that displays the actual part that would be used in the assembly. </t>
    </r>
  </si>
  <si>
    <r>
      <t xml:space="preserve">Under the column heading </t>
    </r>
    <r>
      <rPr>
        <b/>
        <sz val="11"/>
        <rFont val="Calibri"/>
        <family val="2"/>
      </rPr>
      <t>"Quantity"</t>
    </r>
    <r>
      <rPr>
        <sz val="11"/>
        <rFont val="Calibri"/>
        <family val="2"/>
      </rPr>
      <t xml:space="preserve">, enter the exact quantity of each part that would be required.  </t>
    </r>
  </si>
  <si>
    <r>
      <t xml:space="preserve">Under the column heading </t>
    </r>
    <r>
      <rPr>
        <b/>
        <sz val="11"/>
        <rFont val="Calibri"/>
        <family val="2"/>
      </rPr>
      <t>"MSRP List Price"</t>
    </r>
    <r>
      <rPr>
        <sz val="11"/>
        <rFont val="Calibri"/>
        <family val="2"/>
      </rPr>
      <t xml:space="preserve">, enter the MSRP List Price for each part that is required. </t>
    </r>
  </si>
  <si>
    <t>Complete the 'Desks and Tables Detail' tab.   The Detail Tab represents your firm's full offering.</t>
  </si>
  <si>
    <t>This tab is entirely autofill. Vendor does not fill out any cells on this tab.</t>
  </si>
  <si>
    <t>Complete the inputs required on the 'Desks and Tables Market Basket' tab.   The Market Basket is for cost comparison purposes.</t>
  </si>
  <si>
    <r>
      <t xml:space="preserve">Under the </t>
    </r>
    <r>
      <rPr>
        <b/>
        <sz val="11"/>
        <rFont val="Calibri"/>
        <family val="2"/>
        <scheme val="minor"/>
      </rPr>
      <t>Free-Standing Desks</t>
    </r>
    <r>
      <rPr>
        <sz val="11"/>
        <rFont val="Calibri"/>
        <family val="2"/>
        <scheme val="minor"/>
      </rPr>
      <t xml:space="preserve"> section, enter the brand, collection, model number, actual dimensions, MSRP list price, and % discount for the products offered meeting the listed specifications.</t>
    </r>
  </si>
  <si>
    <r>
      <t xml:space="preserve">Under the </t>
    </r>
    <r>
      <rPr>
        <b/>
        <sz val="11"/>
        <rFont val="Calibri"/>
        <family val="2"/>
        <scheme val="minor"/>
      </rPr>
      <t>Conference Room Tables</t>
    </r>
    <r>
      <rPr>
        <sz val="11"/>
        <rFont val="Calibri"/>
        <family val="2"/>
        <scheme val="minor"/>
      </rPr>
      <t xml:space="preserve"> section, enter the brand, collection, model number, actual dimensions, MSRP list price, and % discount for the products offered meeting the listed specifications. </t>
    </r>
  </si>
  <si>
    <t>This tab is entirely autofill. Offeror does not fill out any cells on this tab.</t>
  </si>
  <si>
    <t>Complete the inputs required for the 'File, Store, Case Market Basket' tab.  Market Basket is for cost comparison purposes.</t>
  </si>
  <si>
    <r>
      <t xml:space="preserve">Under the </t>
    </r>
    <r>
      <rPr>
        <b/>
        <sz val="11"/>
        <rFont val="Calibri"/>
        <family val="2"/>
        <scheme val="minor"/>
      </rPr>
      <t>Metal Storage Cabinet</t>
    </r>
    <r>
      <rPr>
        <sz val="11"/>
        <rFont val="Calibri"/>
        <family val="2"/>
        <scheme val="minor"/>
      </rPr>
      <t xml:space="preserve"> section, enter the brand, collection, model number, actual dimensions, list price and % discount for the products offered meeting the listed specifications.</t>
    </r>
  </si>
  <si>
    <r>
      <t xml:space="preserve">Under the </t>
    </r>
    <r>
      <rPr>
        <b/>
        <sz val="11"/>
        <rFont val="Calibri"/>
        <family val="2"/>
        <scheme val="minor"/>
      </rPr>
      <t>Metal Bookcase</t>
    </r>
    <r>
      <rPr>
        <sz val="11"/>
        <rFont val="Calibri"/>
        <family val="2"/>
        <scheme val="minor"/>
      </rPr>
      <t xml:space="preserve"> section, enter the brand, collection, model number, actual dimensions, list price and % discount for the products offered meeting the listed specifications.</t>
    </r>
  </si>
  <si>
    <r>
      <t xml:space="preserve">Under the </t>
    </r>
    <r>
      <rPr>
        <b/>
        <sz val="11"/>
        <rFont val="Calibri"/>
        <family val="2"/>
        <scheme val="minor"/>
      </rPr>
      <t>Wooden Horizontal File Cabinet</t>
    </r>
    <r>
      <rPr>
        <sz val="11"/>
        <rFont val="Calibri"/>
        <family val="2"/>
        <scheme val="minor"/>
      </rPr>
      <t xml:space="preserve"> section enter the brand, collection, model number, actual dimensions, list price and % discount for the products offered meeting the listed specifications.</t>
    </r>
  </si>
  <si>
    <r>
      <t xml:space="preserve">Under the </t>
    </r>
    <r>
      <rPr>
        <b/>
        <sz val="11"/>
        <rFont val="Calibri"/>
        <family val="2"/>
        <scheme val="minor"/>
      </rPr>
      <t>Wooden Storage Cabinet</t>
    </r>
    <r>
      <rPr>
        <sz val="11"/>
        <rFont val="Calibri"/>
        <family val="2"/>
        <scheme val="minor"/>
      </rPr>
      <t xml:space="preserve"> section, enter the brand, collection, model number, actual dimensions, list price and % discount for the products offered meeting the listed specifications.</t>
    </r>
  </si>
  <si>
    <r>
      <t xml:space="preserve">Under the </t>
    </r>
    <r>
      <rPr>
        <b/>
        <sz val="11"/>
        <rFont val="Calibri"/>
        <family val="2"/>
        <scheme val="minor"/>
      </rPr>
      <t>Metal Horizontal Filing Cabinets</t>
    </r>
    <r>
      <rPr>
        <sz val="11"/>
        <rFont val="Calibri"/>
        <family val="2"/>
        <scheme val="minor"/>
      </rPr>
      <t xml:space="preserve"> section, enter the brand, collection, model number, actual dimensions, MSRP list price and % discount for the products offered meeting the listed specifications. </t>
    </r>
  </si>
  <si>
    <t>Metal Horizontal Filing Cabinets</t>
  </si>
  <si>
    <t>Insert additional lines as necessary under Metal Filing and Storage</t>
  </si>
  <si>
    <r>
      <t xml:space="preserve">The Percentage Discounts offered in each Price Tier shall be averaged to create the "Average Discount" for each Price Tier as shown in the example below.  The </t>
    </r>
    <r>
      <rPr>
        <b/>
        <sz val="11"/>
        <rFont val="Calibri"/>
        <family val="2"/>
        <scheme val="minor"/>
      </rPr>
      <t>Average Discount</t>
    </r>
    <r>
      <rPr>
        <sz val="11"/>
        <rFont val="Calibri"/>
        <family val="2"/>
        <scheme val="minor"/>
      </rPr>
      <t xml:space="preserve"> shown for each Price Tier at the bottom of this document will autofill cells "Average % Discount" in the 'Filing and Storage Cabinets' tab for evaluation purposes.</t>
    </r>
  </si>
  <si>
    <r>
      <t xml:space="preserve">Under the </t>
    </r>
    <r>
      <rPr>
        <b/>
        <sz val="11"/>
        <rFont val="Calibri"/>
        <family val="2"/>
        <scheme val="minor"/>
      </rPr>
      <t>Wooden Bookcase</t>
    </r>
    <r>
      <rPr>
        <sz val="11"/>
        <rFont val="Calibri"/>
        <family val="2"/>
        <scheme val="minor"/>
      </rPr>
      <t xml:space="preserve"> section, enter the brand, collection, model number, actual dimensions, list price and % discount for the products offered meeting the listed specifications.</t>
    </r>
  </si>
  <si>
    <t>The Percentage Discounts offered in each Price Tier shall be averaged to create the "Average Discount" for each Price Tier as shown in the example below.  The Average Discount shown for each Price Tier at the bottom of this document will autofill cells "Average % Discount" in the 'Seating' tab for evaluation purposes.</t>
  </si>
  <si>
    <t>Architectural Walls - Summary</t>
  </si>
  <si>
    <t>Do not modify / insert any content on this summary page. This page is for summary / scoring purposes based off the data that vendor inputs into the other tabs.</t>
  </si>
  <si>
    <t>Do not modify / insert any content on this summary page. This page is for summary / scoring purposes based off the data vendor inputs into the other tabs.</t>
  </si>
  <si>
    <t>Complete the 'Architectural Walls Detail' tab.    The Detail tab represents your firm's full offering.</t>
  </si>
  <si>
    <t xml:space="preserve">The Average % Discount for each Price Tier in the Frame and Tile categories will autofill based on the percentage discounts offered in each sub-category from the 'Frame and Tile Detail' tab.  </t>
  </si>
  <si>
    <t xml:space="preserve">The Average % Discount for each Price Tier in the Monolithic categories will autofill based on the percentage discounts offered in each sub-category from the 'Monolithic Detail' tab.  </t>
  </si>
  <si>
    <t xml:space="preserve">The Average % Discount for each Price Tier in the Desks and Tables categories will autofill based on the percentage discounts offered in each sub-category from the 'Desks and Tables Detail' tab.  </t>
  </si>
  <si>
    <t xml:space="preserve">The Average % Discount for each Price Tier in the Seating categories will autofill based on the percentage discounts offered in each Sub-Category from the 'Seating Detail' tab.  </t>
  </si>
  <si>
    <t xml:space="preserve">The Average % Discount for each Price Tier in the Architectural Walls sub-categories will autofill based on the percentage discounts offered in each Sub-Category from the 'Architectural Walls Detail' tab.  </t>
  </si>
  <si>
    <t xml:space="preserve">Evaluated Total for Architectural Walls Category </t>
  </si>
  <si>
    <t>Architectural Walls Detail</t>
  </si>
  <si>
    <r>
      <t xml:space="preserve">The Percentage Discounts offered in each Price Tier shall be averaged to create the "Average Discount" for each Price Tier as shown in the example below.  The </t>
    </r>
    <r>
      <rPr>
        <b/>
        <sz val="11"/>
        <rFont val="Calibri"/>
        <family val="2"/>
        <scheme val="minor"/>
      </rPr>
      <t>Average Discount</t>
    </r>
    <r>
      <rPr>
        <sz val="11"/>
        <rFont val="Calibri"/>
        <family val="2"/>
        <scheme val="minor"/>
      </rPr>
      <t xml:space="preserve"> shown for each Price Tier at the bottom of this document will autofill cells "Average % Discount" in the 'Architectural Walls' tab for evaluation purposes.</t>
    </r>
  </si>
  <si>
    <t>Architectural Walls Average % Discount</t>
  </si>
  <si>
    <t>Metal Filing and Storage Average % Discount</t>
  </si>
  <si>
    <t>Frame and Tile Average % Discount</t>
  </si>
  <si>
    <t>Monolithic Average % Discount</t>
  </si>
  <si>
    <t>Typical 1 Total - Standard Offices</t>
  </si>
  <si>
    <t>Typical 2 - Non-Standard Offices Total</t>
  </si>
  <si>
    <t>Typical 3 - Conference Room Total</t>
  </si>
  <si>
    <t xml:space="preserve">Total Architectural Wall Typicals Evaluated Price  </t>
  </si>
  <si>
    <t xml:space="preserve">Do not modify / insert any content on this summary page. This page is for summary / scoring purposes based off the data that vendor inputs into other tabs. </t>
  </si>
  <si>
    <t>Complete the inputs required on the 'Traditional OfficeMarket Basket' tab.   The Market Basket is for cost comparison purposes.</t>
  </si>
  <si>
    <t>Complete the 'Traditional Office Detail' tab. The Detail tab represents your firm's full offering.</t>
  </si>
  <si>
    <t xml:space="preserve">The Average % Discount for each Price Tier in the Traditional Office sub-categories will autofill based on the percentage discounts offered in each Sub-Category from the 'Traditional Office Detail' tab.  </t>
  </si>
  <si>
    <r>
      <t xml:space="preserve">Under the </t>
    </r>
    <r>
      <rPr>
        <b/>
        <sz val="11"/>
        <rFont val="Calibri"/>
        <family val="2"/>
        <scheme val="minor"/>
      </rPr>
      <t>Traditional Executive Desk</t>
    </r>
    <r>
      <rPr>
        <sz val="11"/>
        <rFont val="Calibri"/>
        <family val="2"/>
        <scheme val="minor"/>
      </rPr>
      <t xml:space="preserve"> section, enter the brand, collection, model number, actual dimensions, MSRP list price, and % discount offered for product that meets the listed specifications.   </t>
    </r>
  </si>
  <si>
    <r>
      <t xml:space="preserve">Under the </t>
    </r>
    <r>
      <rPr>
        <b/>
        <sz val="11"/>
        <rFont val="Calibri"/>
        <family val="2"/>
        <scheme val="minor"/>
      </rPr>
      <t xml:space="preserve">Traditional Lateral File Cabinet </t>
    </r>
    <r>
      <rPr>
        <sz val="11"/>
        <rFont val="Calibri"/>
        <family val="2"/>
        <scheme val="minor"/>
      </rPr>
      <t xml:space="preserve">section, enter the brand, collection, model number, actual dimensions, MSRP list price, and % discount offered for the product that meets the listed specifications.   </t>
    </r>
  </si>
  <si>
    <r>
      <t xml:space="preserve">Under the </t>
    </r>
    <r>
      <rPr>
        <b/>
        <sz val="11"/>
        <rFont val="Calibri"/>
        <family val="2"/>
        <scheme val="minor"/>
      </rPr>
      <t>Traditional Desk Return</t>
    </r>
    <r>
      <rPr>
        <sz val="11"/>
        <rFont val="Calibri"/>
        <family val="2"/>
        <scheme val="minor"/>
      </rPr>
      <t xml:space="preserve">  section, enter the brand, collection, model number, actual dimensions, MSRP list price, and % discount offered for the product that meets the listed specifications.      </t>
    </r>
  </si>
  <si>
    <r>
      <t xml:space="preserve">Under the </t>
    </r>
    <r>
      <rPr>
        <b/>
        <sz val="11"/>
        <rFont val="Calibri"/>
        <family val="2"/>
        <scheme val="minor"/>
      </rPr>
      <t>Traditional Guest Chair</t>
    </r>
    <r>
      <rPr>
        <sz val="11"/>
        <rFont val="Calibri"/>
        <family val="2"/>
        <scheme val="minor"/>
      </rPr>
      <t xml:space="preserve"> section, enter the brand, collection, model number, actual dimensions, MSRP list price, and % discount offered for the product that meets the listed specifications.   </t>
    </r>
  </si>
  <si>
    <r>
      <t xml:space="preserve">Under the </t>
    </r>
    <r>
      <rPr>
        <b/>
        <sz val="11"/>
        <rFont val="Calibri"/>
        <family val="2"/>
        <scheme val="minor"/>
      </rPr>
      <t>Traditional Executive Chair</t>
    </r>
    <r>
      <rPr>
        <sz val="11"/>
        <rFont val="Calibri"/>
        <family val="2"/>
        <scheme val="minor"/>
      </rPr>
      <t xml:space="preserve"> section, enter the brand, collection, model number, actual dimensions, MSRP list price, and % discount offered for the product that meets the listed specifications.   </t>
    </r>
  </si>
  <si>
    <r>
      <t xml:space="preserve">Under the </t>
    </r>
    <r>
      <rPr>
        <b/>
        <sz val="11"/>
        <rFont val="Calibri"/>
        <family val="2"/>
        <scheme val="minor"/>
      </rPr>
      <t>Traditional Storage Cabinet/Bookcase</t>
    </r>
    <r>
      <rPr>
        <sz val="11"/>
        <rFont val="Calibri"/>
        <family val="2"/>
        <scheme val="minor"/>
      </rPr>
      <t xml:space="preserve"> section, enter the brand, collection, model number, actual dimensions, MSRP list price, and % discount offered for the product that meets the listed specifications.   </t>
    </r>
  </si>
  <si>
    <t>Traditional Desk Return Cost Subtotal</t>
  </si>
  <si>
    <t>Traditional Executive Chair Subtotal</t>
  </si>
  <si>
    <t>Traditional Guest Chair Subtotal</t>
  </si>
  <si>
    <t>Traditional Executive Office Furniture</t>
  </si>
  <si>
    <t>Traditional Executive Desk</t>
  </si>
  <si>
    <t>Traditional Desk Return</t>
  </si>
  <si>
    <t>Traditional Lateral File Cabinet Subtotal</t>
  </si>
  <si>
    <t>Traditional Storage Cabinet / Bookcase</t>
  </si>
  <si>
    <t>Traditional Storage Cabinet / Bookcase Subtotal</t>
  </si>
  <si>
    <t>Traditional Desks &amp; Storage Average % Discount</t>
  </si>
  <si>
    <t>Traditional Seating Average % Discount</t>
  </si>
  <si>
    <t>Mobile and Portable Workstations - Summary</t>
  </si>
  <si>
    <t>Complete the 'Mobile Portable Detail' tab.    The Detail tab represents your firm's full offering.</t>
  </si>
  <si>
    <t>Mobile and Portable Workstations</t>
  </si>
  <si>
    <t>Total Evaluated Cost for Mobile and Portable Workstations</t>
  </si>
  <si>
    <t>Mobile and Portable Workstations Detail</t>
  </si>
  <si>
    <r>
      <t xml:space="preserve">The Percentage Discounts offered in each Price Tier shall be averaged to create the "Average Discount" for each Price Tier as shown in the example below.  The </t>
    </r>
    <r>
      <rPr>
        <b/>
        <sz val="11"/>
        <rFont val="Calibri"/>
        <family val="2"/>
        <scheme val="minor"/>
      </rPr>
      <t>Average Discount</t>
    </r>
    <r>
      <rPr>
        <sz val="11"/>
        <rFont val="Calibri"/>
        <family val="2"/>
        <scheme val="minor"/>
      </rPr>
      <t xml:space="preserve"> shown for each Price Tier at the bottom of this document will autofill cells "Average % Discount" in the 'Mobile Portable Workstations' tab for evaluation purposes.</t>
    </r>
  </si>
  <si>
    <t>Typical 1: 8 Desk Workstations</t>
  </si>
  <si>
    <t xml:space="preserve">Evaluated Total for Mobile and Portable Workstations Category </t>
  </si>
  <si>
    <t>Typical 1: Standard Offices</t>
  </si>
  <si>
    <t>Typical 2: Non-Standard Offices</t>
  </si>
  <si>
    <t>Typical 3: Conference Room</t>
  </si>
  <si>
    <r>
      <t xml:space="preserve">The </t>
    </r>
    <r>
      <rPr>
        <b/>
        <sz val="11"/>
        <rFont val="Calibri"/>
        <family val="2"/>
        <scheme val="minor"/>
      </rPr>
      <t>Total Mobile and Portable Workstations Typicals Evaluated Price</t>
    </r>
    <r>
      <rPr>
        <sz val="11"/>
        <rFont val="Calibri"/>
        <family val="2"/>
      </rPr>
      <t xml:space="preserve"> shown at the bottom of this document equals the actual extended net cost to complete the assembly of the 2 Typicals provided herein, utilizing the products specified in the given Typical.  </t>
    </r>
  </si>
  <si>
    <t>Typical 2: 30 Folding Classroom Furniture and Workstations</t>
  </si>
  <si>
    <t xml:space="preserve">Total Mobile and Portable Workstations Typical Evaluated Price  </t>
  </si>
  <si>
    <t xml:space="preserve">Provide the following information for the items required to build the 2 Typicals provided below, utilizing the products necessary to achieve the minimum specifications. </t>
  </si>
  <si>
    <t>This tab is entirely autofill based off the inputs provided by Offeror in the previous instructions. Offeror does not fill out any cells in this tab.</t>
  </si>
  <si>
    <r>
      <t xml:space="preserve">The Percentage Discounts offered in each Price Tier will be averaged to create the "Average Discount" for each Price Tier as shown in the example below.  The </t>
    </r>
    <r>
      <rPr>
        <b/>
        <sz val="11"/>
        <rFont val="Calibri"/>
        <family val="2"/>
        <scheme val="minor"/>
      </rPr>
      <t>Average Discount</t>
    </r>
    <r>
      <rPr>
        <sz val="11"/>
        <rFont val="Calibri"/>
        <family val="2"/>
        <scheme val="minor"/>
      </rPr>
      <t xml:space="preserve"> shown for each Price Tier at the bottom of this document will autofill cells "Average % Discount" in the 'Monolithic Systems' tab for  evaluation purposes.   </t>
    </r>
  </si>
  <si>
    <t>Total Frame and Tile Furniture Accessories Evaluated Cost</t>
  </si>
  <si>
    <r>
      <t xml:space="preserve">The Percentage Discounts offered in each Price Tier will be averaged to create the "Average Discount" for each Price Tier as shown in the example below.  The </t>
    </r>
    <r>
      <rPr>
        <b/>
        <sz val="11"/>
        <rFont val="Calibri"/>
        <family val="2"/>
        <scheme val="minor"/>
      </rPr>
      <t>Average Discount</t>
    </r>
    <r>
      <rPr>
        <sz val="11"/>
        <rFont val="Calibri"/>
        <family val="2"/>
        <scheme val="minor"/>
      </rPr>
      <t xml:space="preserve"> shown for each Price Tier at the bottom of this document will autofill cells "Average % Discount" in the 'Frame and Tile Systems' tab for  evaluation purposes.   </t>
    </r>
  </si>
  <si>
    <t xml:space="preserve">168"W x 48"D x 30"H Boat Top </t>
  </si>
  <si>
    <t xml:space="preserve">The Percentage Discounts offered in each Price Tier will be averaged to create the "Average Discount" for each Price Tier as shown in the example below.  The Average Discount shown for each Price Tier at the bottom of this document will autofill cells "Average % Discount" in the 'Desks and Tables' tab for  evaluation purposes.  </t>
  </si>
  <si>
    <t xml:space="preserve">Do not modify / insert any content on this summary page. This page is for summary / scoring purposes based off the data that vendor inputs into the other tabs. </t>
  </si>
  <si>
    <r>
      <t xml:space="preserve">Under the </t>
    </r>
    <r>
      <rPr>
        <b/>
        <sz val="11"/>
        <rFont val="Calibri"/>
        <family val="2"/>
        <scheme val="minor"/>
      </rPr>
      <t xml:space="preserve">Metal Vertical Filing Cabinets </t>
    </r>
    <r>
      <rPr>
        <sz val="11"/>
        <rFont val="Calibri"/>
        <family val="2"/>
        <scheme val="minor"/>
      </rPr>
      <t xml:space="preserve">section, enter the brand, collection, model number, actual dimensions, MSRP list price and % discount for the products offered meeting the listed specifications. </t>
    </r>
  </si>
  <si>
    <t>Do not modify / insert any content on this summary page. This page is for summary / scoring purposes based of the data that vendor inputs into the other tabs.</t>
  </si>
  <si>
    <t>Complete the inputs required on 'Seating Market Basket' tab.   The Market Basket items are for cost comparison purposes.</t>
  </si>
  <si>
    <t>Complete the 'Seating Detail' tab.  The Detail tab represents your firm's full offering.</t>
  </si>
  <si>
    <t xml:space="preserve"> Traditional Executive Desk Cost Subtotal</t>
  </si>
  <si>
    <r>
      <rPr>
        <b/>
        <sz val="11"/>
        <rFont val="Calibri"/>
        <family val="2"/>
        <scheme val="minor"/>
      </rPr>
      <t>NOTE:</t>
    </r>
    <r>
      <rPr>
        <sz val="11"/>
        <rFont val="Calibri"/>
        <family val="2"/>
        <scheme val="minor"/>
      </rPr>
      <t xml:space="preserve"> All Traditional File Cabinets must in compatible for both legal and letter hanging files and must include a single keyed lock that secures all drawers</t>
    </r>
  </si>
  <si>
    <t>The Percentage Discounts offered in each Price Tier shall be averaged to create the "Average Discount" for each Price Tier as shown in the example below.  The Average Discount shown for each Price Tier at the bottom of this document will autofill cells "Average % Discount" in the 'Traditional Office' tab for evaluation purposes.</t>
  </si>
  <si>
    <t xml:space="preserve">The Average % Discount for each Price Tier in the Mobile and Portable Workstation categories will autofill based on the percentage discounts offered in each Sub-Category from the 'Mobile Portable Detail' tab.  </t>
  </si>
  <si>
    <t>Mobile Portable Workstations Average % Discount</t>
  </si>
  <si>
    <t>Total for Architectural Typical Project</t>
  </si>
  <si>
    <t>Architectural Walls Typical Project</t>
  </si>
  <si>
    <t>Complete the inputs required on the 'Architectural Typical Project' tab.  The Typical is for cost comparison purposes.</t>
  </si>
  <si>
    <t>Seating Average % Discount</t>
  </si>
  <si>
    <t>Collection(s) Offered</t>
  </si>
  <si>
    <t xml:space="preserve">Total Premium Frame and Tile Net Evaluated Price  </t>
  </si>
  <si>
    <t>Premium Frame and Tile System Typical Project</t>
  </si>
  <si>
    <t xml:space="preserve">Total Standard Frame and Tile Net Evaluated Price  </t>
  </si>
  <si>
    <t>Standard Frame and Tile System Typical</t>
  </si>
  <si>
    <t>Premium Monolithic Systems Typical Project</t>
  </si>
  <si>
    <t xml:space="preserve"> Total Premium Monolithic Net Evaluated Price</t>
  </si>
  <si>
    <t>Standard Monolithic Systems Typical Project</t>
  </si>
  <si>
    <t xml:space="preserve"> Total Standard Monolithic Net Evaluated Price</t>
  </si>
  <si>
    <t>Price List Date:</t>
  </si>
  <si>
    <t>Complete the inputs required on the 'Standard Monolithic Typical' tab. The Typical is for cost comparison purposes.</t>
  </si>
  <si>
    <t xml:space="preserve">Complete the inputs required on the 'Premium Monolithic Typical' tab. The Typical is for cost comparison purposes. </t>
  </si>
  <si>
    <t>Standard Monolithic Typical</t>
  </si>
  <si>
    <t>Standard Monolithic Typical Evaluated Cost</t>
  </si>
  <si>
    <t>Premium Monolithic Typical</t>
  </si>
  <si>
    <t>Premium Monolithic Typical Evaluated Cost</t>
  </si>
  <si>
    <t>Standard Frame and Tile Furniture Accessories Evaluated Cost</t>
  </si>
  <si>
    <t>Premium Frame and Tile Furniture Accessories Evaluated Cost</t>
  </si>
  <si>
    <t>The Estimated Quantity provided below is not to be construed as a guarantee. Participating States expect the flexibility to purchase at quantities above or below the estimates provided. Estimates are for cost comparison purposes only.</t>
  </si>
  <si>
    <r>
      <t>Next to the "</t>
    </r>
    <r>
      <rPr>
        <b/>
        <sz val="11"/>
        <rFont val="Calibri"/>
        <family val="2"/>
        <scheme val="minor"/>
      </rPr>
      <t>Price List #</t>
    </r>
    <r>
      <rPr>
        <sz val="11"/>
        <rFont val="Calibri"/>
        <family val="2"/>
        <scheme val="minor"/>
      </rPr>
      <t>" and "</t>
    </r>
    <r>
      <rPr>
        <b/>
        <sz val="11"/>
        <rFont val="Calibri"/>
        <family val="2"/>
        <scheme val="minor"/>
      </rPr>
      <t>Price List Date</t>
    </r>
    <r>
      <rPr>
        <sz val="11"/>
        <rFont val="Calibri"/>
        <family val="2"/>
        <scheme val="minor"/>
      </rPr>
      <t xml:space="preserve">" label, provide sufficient information to differentiate the vendor's catalog used to determine MSRP List Price for this offering.  </t>
    </r>
  </si>
  <si>
    <t>Price List #:</t>
  </si>
  <si>
    <r>
      <t xml:space="preserve">Next to the </t>
    </r>
    <r>
      <rPr>
        <b/>
        <sz val="11"/>
        <rFont val="Calibri"/>
        <family val="2"/>
        <scheme val="minor"/>
      </rPr>
      <t xml:space="preserve">"Price List #" </t>
    </r>
    <r>
      <rPr>
        <sz val="11"/>
        <rFont val="Calibri"/>
        <family val="2"/>
        <scheme val="minor"/>
      </rPr>
      <t xml:space="preserve">and </t>
    </r>
    <r>
      <rPr>
        <b/>
        <sz val="11"/>
        <rFont val="Calibri"/>
        <family val="2"/>
        <scheme val="minor"/>
      </rPr>
      <t xml:space="preserve">"Price List Date" </t>
    </r>
    <r>
      <rPr>
        <sz val="11"/>
        <rFont val="Calibri"/>
        <family val="2"/>
        <scheme val="minor"/>
      </rPr>
      <t xml:space="preserve">label, provide sufficient information to differentiate the vendor's catalog used to determine MSRP List Price for this offering.  </t>
    </r>
  </si>
  <si>
    <t>Collection(s)  Offered</t>
  </si>
  <si>
    <r>
      <t>Under the column heading "</t>
    </r>
    <r>
      <rPr>
        <b/>
        <sz val="11"/>
        <rFont val="Calibri"/>
        <family val="2"/>
        <scheme val="minor"/>
      </rPr>
      <t xml:space="preserve">Brand" </t>
    </r>
    <r>
      <rPr>
        <sz val="11"/>
        <rFont val="Calibri"/>
        <family val="2"/>
        <scheme val="minor"/>
      </rPr>
      <t>and "</t>
    </r>
    <r>
      <rPr>
        <b/>
        <sz val="11"/>
        <rFont val="Calibri"/>
        <family val="2"/>
        <scheme val="minor"/>
      </rPr>
      <t>Collection(s) Offered"</t>
    </r>
    <r>
      <rPr>
        <sz val="11"/>
        <rFont val="Calibri"/>
        <family val="2"/>
      </rPr>
      <t>, enter the brand and collection(s) offered.  While there is no limit to the number of brands or collections that may be offered, at least one brand and collection must be offered in order to be considered responsive to the category. Multiple collections may be combined into a single line where the discounts are the same across each Price Tier.</t>
    </r>
  </si>
  <si>
    <t xml:space="preserve">Complete the inputs required on the 'Standard Frame &amp; Tile Typical' tab and the 'Premium Frame &amp; Tile Typical' tab. The Typicals are for cost comparison purposes. </t>
  </si>
  <si>
    <t>Frame and Tile Systems Furniture Summary</t>
  </si>
  <si>
    <r>
      <rPr>
        <sz val="11"/>
        <rFont val="Calibri"/>
        <family val="2"/>
        <scheme val="minor"/>
      </rPr>
      <t xml:space="preserve">Next to the </t>
    </r>
    <r>
      <rPr>
        <b/>
        <sz val="11"/>
        <rFont val="Calibri"/>
        <family val="2"/>
        <scheme val="minor"/>
      </rPr>
      <t xml:space="preserve">"Price List #" </t>
    </r>
    <r>
      <rPr>
        <sz val="11"/>
        <rFont val="Calibri"/>
        <family val="2"/>
        <scheme val="minor"/>
      </rPr>
      <t>and</t>
    </r>
    <r>
      <rPr>
        <b/>
        <sz val="11"/>
        <rFont val="Calibri"/>
        <family val="2"/>
        <scheme val="minor"/>
      </rPr>
      <t xml:space="preserve"> "Price List Date" </t>
    </r>
    <r>
      <rPr>
        <sz val="11"/>
        <rFont val="Calibri"/>
        <family val="2"/>
        <scheme val="minor"/>
      </rPr>
      <t>label, provide sufficient information to differentiate the vendor's catalog used to determine MSRP List Price for this offering.</t>
    </r>
  </si>
  <si>
    <r>
      <t xml:space="preserve">Next to the </t>
    </r>
    <r>
      <rPr>
        <b/>
        <sz val="11"/>
        <rFont val="Calibri"/>
        <family val="2"/>
        <scheme val="minor"/>
      </rPr>
      <t>"Price List #</t>
    </r>
    <r>
      <rPr>
        <sz val="11"/>
        <rFont val="Calibri"/>
        <family val="2"/>
        <scheme val="minor"/>
      </rPr>
      <t>" and "</t>
    </r>
    <r>
      <rPr>
        <b/>
        <sz val="11"/>
        <rFont val="Calibri"/>
        <family val="2"/>
        <scheme val="minor"/>
      </rPr>
      <t>Price List Date</t>
    </r>
    <r>
      <rPr>
        <sz val="11"/>
        <rFont val="Calibri"/>
        <family val="2"/>
        <scheme val="minor"/>
      </rPr>
      <t>" label, provide sufficient information to differentiate the vendor's catalog used to determine MSRP List Price for this offering.</t>
    </r>
  </si>
  <si>
    <r>
      <t>Next to the given "</t>
    </r>
    <r>
      <rPr>
        <b/>
        <sz val="11"/>
        <rFont val="Calibri"/>
        <family val="2"/>
        <scheme val="minor"/>
      </rPr>
      <t>Price List #</t>
    </r>
    <r>
      <rPr>
        <sz val="11"/>
        <rFont val="Calibri"/>
        <family val="2"/>
        <scheme val="minor"/>
      </rPr>
      <t>" and "</t>
    </r>
    <r>
      <rPr>
        <b/>
        <sz val="11"/>
        <rFont val="Calibri"/>
        <family val="2"/>
        <scheme val="minor"/>
      </rPr>
      <t>Price List Date</t>
    </r>
    <r>
      <rPr>
        <sz val="11"/>
        <rFont val="Calibri"/>
        <family val="2"/>
        <scheme val="minor"/>
      </rPr>
      <t>" label, provide sufficient information to differentiate the vendor's catalog used to determine MSRP List Price for this offering.</t>
    </r>
  </si>
  <si>
    <t>Conference Room Table  Price List #:</t>
  </si>
  <si>
    <t>Conference Room Tables Price List Date:</t>
  </si>
  <si>
    <r>
      <t>Next to the "</t>
    </r>
    <r>
      <rPr>
        <b/>
        <sz val="11"/>
        <rFont val="Calibri"/>
        <family val="2"/>
        <scheme val="minor"/>
      </rPr>
      <t>Price List #</t>
    </r>
    <r>
      <rPr>
        <sz val="11"/>
        <rFont val="Calibri"/>
        <family val="2"/>
        <scheme val="minor"/>
      </rPr>
      <t>" and "</t>
    </r>
    <r>
      <rPr>
        <b/>
        <sz val="11"/>
        <rFont val="Calibri"/>
        <family val="2"/>
        <scheme val="minor"/>
      </rPr>
      <t>Price List Date</t>
    </r>
    <r>
      <rPr>
        <sz val="11"/>
        <rFont val="Calibri"/>
        <family val="2"/>
        <scheme val="minor"/>
      </rPr>
      <t>" label, provide sufficient information to differentiate the vendor's catalog used to determine MSRP List Price for this offering.</t>
    </r>
  </si>
  <si>
    <r>
      <t>Under the column heading "</t>
    </r>
    <r>
      <rPr>
        <b/>
        <sz val="11"/>
        <rFont val="Calibri"/>
        <family val="2"/>
        <scheme val="minor"/>
      </rPr>
      <t>Brand</t>
    </r>
    <r>
      <rPr>
        <sz val="11"/>
        <rFont val="Calibri"/>
        <family val="2"/>
        <scheme val="minor"/>
      </rPr>
      <t>" and "</t>
    </r>
    <r>
      <rPr>
        <b/>
        <sz val="11"/>
        <rFont val="Calibri"/>
        <family val="2"/>
        <scheme val="minor"/>
      </rPr>
      <t>Collection(s) Offered</t>
    </r>
    <r>
      <rPr>
        <sz val="11"/>
        <rFont val="Calibri"/>
        <family val="2"/>
        <scheme val="minor"/>
      </rPr>
      <t xml:space="preserve"> </t>
    </r>
    <r>
      <rPr>
        <sz val="11"/>
        <rFont val="Calibri"/>
        <family val="2"/>
      </rPr>
      <t>"for each Sub-Category (Desks and Tables), enter the brand and collection(s) offered in each category.   While there is no limit to the number of brands or collections that may be offered, at least one brand and collection must be offered in each category in order to be considered responsive to the category. Multiple collections may be combined into a single line where the discounts are the same across each Price Tier.</t>
    </r>
  </si>
  <si>
    <r>
      <t>Under the column heading "</t>
    </r>
    <r>
      <rPr>
        <b/>
        <sz val="11"/>
        <rFont val="Calibri"/>
        <family val="2"/>
        <scheme val="minor"/>
      </rPr>
      <t>Brand</t>
    </r>
    <r>
      <rPr>
        <sz val="11"/>
        <rFont val="Calibri"/>
        <family val="2"/>
        <scheme val="minor"/>
      </rPr>
      <t>" and "</t>
    </r>
    <r>
      <rPr>
        <b/>
        <sz val="11"/>
        <rFont val="Calibri"/>
        <family val="2"/>
        <scheme val="minor"/>
      </rPr>
      <t>Collection(s) Offered</t>
    </r>
    <r>
      <rPr>
        <sz val="11"/>
        <rFont val="Calibri"/>
        <family val="2"/>
        <scheme val="minor"/>
      </rPr>
      <t xml:space="preserve">" </t>
    </r>
    <r>
      <rPr>
        <sz val="11"/>
        <rFont val="Calibri"/>
        <family val="2"/>
      </rPr>
      <t>below for each Sub-Category (Filing, Metal Storage, Wooden Case-Goods), enter the brand and collection(s) offered in each Sub-Category.  While there is no limit to the number of brands or collections that may be offered, at least one brand and collection must be offered in each Sub-Category in order to be considered responsive to the category. Multiple collections may be combined into a single line where the discounts are the same across each Price Tier.</t>
    </r>
  </si>
  <si>
    <t>Standard Seating</t>
  </si>
  <si>
    <t>Standard Seating Price List #:</t>
  </si>
  <si>
    <t>Standard Seating Price List Date:</t>
  </si>
  <si>
    <r>
      <t>Next to the applicable "</t>
    </r>
    <r>
      <rPr>
        <b/>
        <sz val="11"/>
        <rFont val="Calibri"/>
        <family val="2"/>
        <scheme val="minor"/>
      </rPr>
      <t>Price List #</t>
    </r>
    <r>
      <rPr>
        <sz val="11"/>
        <rFont val="Calibri"/>
        <family val="2"/>
        <scheme val="minor"/>
      </rPr>
      <t>" and "</t>
    </r>
    <r>
      <rPr>
        <b/>
        <sz val="11"/>
        <rFont val="Calibri"/>
        <family val="2"/>
        <scheme val="minor"/>
      </rPr>
      <t>Price List Date</t>
    </r>
    <r>
      <rPr>
        <sz val="11"/>
        <rFont val="Calibri"/>
        <family val="2"/>
        <scheme val="minor"/>
      </rPr>
      <t xml:space="preserve">" label, provide sufficient information to differentiate the vendor's catalog used to determine the MSP List Price for this offering. </t>
    </r>
  </si>
  <si>
    <r>
      <t xml:space="preserve">Under the </t>
    </r>
    <r>
      <rPr>
        <b/>
        <sz val="11"/>
        <rFont val="Calibri"/>
        <family val="2"/>
        <scheme val="minor"/>
      </rPr>
      <t>Standard Seating</t>
    </r>
    <r>
      <rPr>
        <sz val="11"/>
        <rFont val="Calibri"/>
        <family val="2"/>
        <scheme val="minor"/>
      </rPr>
      <t xml:space="preserve"> section, enter the brand, collection, model, model number, MSRP list price, and % discount for the products offered meeting the minimum requirements provided in the RFP. The seating offered must meet the following minimum requirements listed in the RFP.</t>
    </r>
    <r>
      <rPr>
        <sz val="11"/>
        <rFont val="Calibri"/>
        <family val="2"/>
      </rPr>
      <t xml:space="preserve"> </t>
    </r>
  </si>
  <si>
    <t>Premium Seating</t>
  </si>
  <si>
    <t>Total Net Cost for Premium Seating</t>
  </si>
  <si>
    <t>Premium Seating Price List #:</t>
  </si>
  <si>
    <t>Premium Seating Price List Date:</t>
  </si>
  <si>
    <t>Total Net Cost for Standard Seating</t>
  </si>
  <si>
    <r>
      <t xml:space="preserve">Next to the </t>
    </r>
    <r>
      <rPr>
        <b/>
        <sz val="11"/>
        <rFont val="Calibri"/>
        <family val="2"/>
        <scheme val="minor"/>
      </rPr>
      <t>"Price List #"</t>
    </r>
    <r>
      <rPr>
        <sz val="11"/>
        <rFont val="Calibri"/>
        <family val="2"/>
        <scheme val="minor"/>
      </rPr>
      <t xml:space="preserve"> and </t>
    </r>
    <r>
      <rPr>
        <b/>
        <sz val="11"/>
        <rFont val="Calibri"/>
        <family val="2"/>
        <scheme val="minor"/>
      </rPr>
      <t xml:space="preserve">"Price List Date" </t>
    </r>
    <r>
      <rPr>
        <sz val="11"/>
        <rFont val="Calibri"/>
        <family val="2"/>
        <scheme val="minor"/>
      </rPr>
      <t>label,</t>
    </r>
    <r>
      <rPr>
        <b/>
        <sz val="11"/>
        <rFont val="Calibri"/>
        <family val="2"/>
        <scheme val="minor"/>
      </rPr>
      <t xml:space="preserve"> </t>
    </r>
    <r>
      <rPr>
        <sz val="11"/>
        <rFont val="Calibri"/>
        <family val="2"/>
        <scheme val="minor"/>
      </rPr>
      <t>provide sufficient information to differentiate  catalog vendor used to determine MSRP List Price.</t>
    </r>
  </si>
  <si>
    <r>
      <t>Under the column heading "</t>
    </r>
    <r>
      <rPr>
        <b/>
        <sz val="11"/>
        <rFont val="Calibri"/>
        <family val="2"/>
        <scheme val="minor"/>
      </rPr>
      <t>Brand</t>
    </r>
    <r>
      <rPr>
        <sz val="11"/>
        <rFont val="Calibri"/>
        <family val="2"/>
        <scheme val="minor"/>
      </rPr>
      <t>" and "</t>
    </r>
    <r>
      <rPr>
        <b/>
        <sz val="11"/>
        <rFont val="Calibri"/>
        <family val="2"/>
        <scheme val="minor"/>
      </rPr>
      <t>Collection(s) Offered</t>
    </r>
    <r>
      <rPr>
        <sz val="11"/>
        <rFont val="Calibri"/>
        <family val="2"/>
        <scheme val="minor"/>
      </rPr>
      <t xml:space="preserve">" </t>
    </r>
    <r>
      <rPr>
        <sz val="11"/>
        <rFont val="Calibri"/>
        <family val="2"/>
      </rPr>
      <t>below for each Sub-Category (Traditional Desks/Storage and Seating), enter the brand and collection(s) offered in each Sub-Category.   While there is no limit to the number of brands or collections that may be offered, at least one brand and collection must be offered in each Sub-Category in order to be considered responsive to the category. Multiple collections may be combined into a single line where the discounts are the same across each Price Tier.</t>
    </r>
  </si>
  <si>
    <r>
      <t>Under the column heading "</t>
    </r>
    <r>
      <rPr>
        <b/>
        <sz val="11"/>
        <rFont val="Calibri"/>
        <family val="2"/>
        <scheme val="minor"/>
      </rPr>
      <t>Brand</t>
    </r>
    <r>
      <rPr>
        <sz val="11"/>
        <rFont val="Calibri"/>
        <family val="2"/>
        <scheme val="minor"/>
      </rPr>
      <t>" and "</t>
    </r>
    <r>
      <rPr>
        <b/>
        <sz val="11"/>
        <rFont val="Calibri"/>
        <family val="2"/>
        <scheme val="minor"/>
      </rPr>
      <t>Collection(s) Offered</t>
    </r>
    <r>
      <rPr>
        <sz val="11"/>
        <rFont val="Calibri"/>
        <family val="2"/>
        <scheme val="minor"/>
      </rPr>
      <t xml:space="preserve">" </t>
    </r>
    <r>
      <rPr>
        <sz val="11"/>
        <rFont val="Calibri"/>
        <family val="2"/>
      </rPr>
      <t>below, enter the brand and collection(s) offered in each Sub-Category.  While there is no limit to the number of brands or collections that may be offered, at least one brand and collection must be offered in each Sub-Category in order to be considered responsive to the category. Multiple collections may be combined into a single line where the discounts are the same across each Price Tier.</t>
    </r>
  </si>
  <si>
    <t>Over $150k</t>
  </si>
  <si>
    <t>Is additional discounting negotiable on Traditional Seating orders that exceed $100,000?      (yes or no)</t>
  </si>
  <si>
    <t>Is additional discounting negotiable on Metal Filing and Storage orders that exceed $200,000?      (yes / no)</t>
  </si>
  <si>
    <t>Is additional discounting negotiable on Wood Filing and Storage orders that exceed $200,000?      (yes / no)</t>
  </si>
  <si>
    <t>Detailed Description</t>
  </si>
  <si>
    <t>RC17020: Office Furniture and Related Installation Services</t>
  </si>
  <si>
    <r>
      <t xml:space="preserve">For comparison purposes between the </t>
    </r>
    <r>
      <rPr>
        <b/>
        <sz val="11"/>
        <color theme="1"/>
        <rFont val="Calibri"/>
        <family val="2"/>
        <scheme val="minor"/>
      </rPr>
      <t>Standard</t>
    </r>
    <r>
      <rPr>
        <sz val="11"/>
        <color theme="1"/>
        <rFont val="Calibri"/>
        <family val="2"/>
        <scheme val="minor"/>
      </rPr>
      <t xml:space="preserve"> typical and the </t>
    </r>
    <r>
      <rPr>
        <b/>
        <sz val="11"/>
        <color theme="1"/>
        <rFont val="Calibri"/>
        <family val="2"/>
        <scheme val="minor"/>
      </rPr>
      <t>Premium</t>
    </r>
    <r>
      <rPr>
        <sz val="11"/>
        <color theme="1"/>
        <rFont val="Calibri"/>
        <family val="2"/>
        <scheme val="minor"/>
      </rPr>
      <t xml:space="preserve"> typical, the difference may be attributed to one or more of the following attributes: a difference in Warranty, Construction Materials, Construction Methods, Fabrics and Finishes, Features and Benefits, etc. </t>
    </r>
  </si>
  <si>
    <t>Premium Differentiating Attributes</t>
  </si>
  <si>
    <t>Warranty</t>
  </si>
  <si>
    <t>Construction Materials</t>
  </si>
  <si>
    <t>Construction Methods</t>
  </si>
  <si>
    <t>Fabrics and Finishes</t>
  </si>
  <si>
    <t>Features and Benefits</t>
  </si>
  <si>
    <t>Other / Misc.</t>
  </si>
  <si>
    <t>Data Validation</t>
  </si>
  <si>
    <t>Do not modify / insert any content on this Data Validation page. This page is for internal use by the State.</t>
  </si>
  <si>
    <t>Total for Metal Vertical Filing Cabinet Net Price</t>
  </si>
  <si>
    <t>Total for Metal Horizontal Filing Cabinet Net Price</t>
  </si>
  <si>
    <r>
      <t xml:space="preserve">All </t>
    </r>
    <r>
      <rPr>
        <u/>
        <sz val="11"/>
        <rFont val="Calibri"/>
        <family val="2"/>
        <scheme val="minor"/>
      </rPr>
      <t>Metal Storage Cabinets</t>
    </r>
    <r>
      <rPr>
        <sz val="11"/>
        <rFont val="Calibri"/>
        <family val="2"/>
        <scheme val="minor"/>
      </rPr>
      <t xml:space="preserve"> must be commercial grade, included two full length hinged doors, flush handles, laminated tops, and include keyed lock.</t>
    </r>
  </si>
  <si>
    <t>Metal Bookcase</t>
  </si>
  <si>
    <r>
      <t xml:space="preserve">All </t>
    </r>
    <r>
      <rPr>
        <u/>
        <sz val="11"/>
        <rFont val="Calibri"/>
        <family val="2"/>
        <scheme val="minor"/>
      </rPr>
      <t>Metal Bookcases</t>
    </r>
    <r>
      <rPr>
        <sz val="11"/>
        <rFont val="Calibri"/>
        <family val="2"/>
        <scheme val="minor"/>
      </rPr>
      <t xml:space="preserve"> must be commercial grade and include laminated tops.</t>
    </r>
  </si>
  <si>
    <t>Wooden Bookcase</t>
  </si>
  <si>
    <t>Metal Wardrobe</t>
  </si>
  <si>
    <t>Total for Metal Wardrobe Net Price</t>
  </si>
  <si>
    <t>Wooden Wardrobe</t>
  </si>
  <si>
    <t>Total for Wooden Wardrobe Net Price</t>
  </si>
  <si>
    <t>Wooden Free Standing Pedestal</t>
  </si>
  <si>
    <t>Total for Wooden Free Standing Pedestal Net Price</t>
  </si>
  <si>
    <t>Wooden Mobile Pedestal</t>
  </si>
  <si>
    <t>Total for Wooden Mobile Pedestal Net Price</t>
  </si>
  <si>
    <t>Wooden Filing and Storage Average % Discount</t>
  </si>
  <si>
    <t>Desks Category</t>
  </si>
  <si>
    <t>Frame and Tile Furniture Systems Product Offering</t>
  </si>
  <si>
    <t>Monolithic Systems Furniture Product Offering</t>
  </si>
  <si>
    <t>Traditional Office Credenzas</t>
  </si>
  <si>
    <t>Standard Traditional Office Credenza</t>
  </si>
  <si>
    <t>Traditional Office Credenza Subtotal</t>
  </si>
  <si>
    <t>Premium Traditional Office Credenza</t>
  </si>
  <si>
    <t>Traditional Conference Room Tables</t>
  </si>
  <si>
    <t>Total Traditional Conference Room Table Net Price</t>
  </si>
  <si>
    <r>
      <t xml:space="preserve">Under the </t>
    </r>
    <r>
      <rPr>
        <b/>
        <sz val="11"/>
        <rFont val="Calibri"/>
        <family val="2"/>
        <scheme val="minor"/>
      </rPr>
      <t xml:space="preserve">Traditional Conference Room Tables </t>
    </r>
    <r>
      <rPr>
        <sz val="11"/>
        <rFont val="Calibri"/>
        <family val="2"/>
        <scheme val="minor"/>
      </rPr>
      <t xml:space="preserve">section, enter the brand, collection, model number, actual dimensions, MSRP list price, and % discount offered for the product that meets the listed specifications.   </t>
    </r>
  </si>
  <si>
    <t>Attachment D: Cost Schedule</t>
  </si>
  <si>
    <t xml:space="preserve">Do not modify any formatting, presentation, or formulas in this Document. Any deviation from the format, presentation, formulas, etc. provided in this Attachment D: Cost Schedule may result in disqualification of the proposal. </t>
  </si>
  <si>
    <r>
      <rPr>
        <b/>
        <sz val="11"/>
        <rFont val="Calibri"/>
        <family val="2"/>
      </rPr>
      <t>Attachment E</t>
    </r>
    <r>
      <rPr>
        <sz val="11"/>
        <rFont val="Calibri"/>
        <family val="2"/>
      </rPr>
      <t xml:space="preserve"> in RFP RC17020 is the Typical System Furniture Office.  Please provide the following information for the items required to build this Typical System Furniture Office utilizing </t>
    </r>
    <r>
      <rPr>
        <b/>
        <sz val="11"/>
        <rFont val="Calibri"/>
        <family val="2"/>
      </rPr>
      <t>Standard</t>
    </r>
    <r>
      <rPr>
        <sz val="11"/>
        <rFont val="Calibri"/>
        <family val="2"/>
      </rPr>
      <t xml:space="preserve"> Monolithic products.  </t>
    </r>
  </si>
  <si>
    <r>
      <t xml:space="preserve">The </t>
    </r>
    <r>
      <rPr>
        <b/>
        <sz val="11"/>
        <rFont val="Calibri"/>
        <family val="2"/>
      </rPr>
      <t xml:space="preserve">Total Standard Monolithic Net price </t>
    </r>
    <r>
      <rPr>
        <sz val="11"/>
        <rFont val="Calibri"/>
        <family val="2"/>
      </rPr>
      <t xml:space="preserve">shown at the bottom of this document equals the actual extended Net cost for all product necessary to complete the assembly of the Typical Monolithic System Furniture Office as illustrated in Attachment E of this RFP utilizing </t>
    </r>
    <r>
      <rPr>
        <b/>
        <sz val="11"/>
        <rFont val="Calibri"/>
        <family val="2"/>
      </rPr>
      <t>Standard</t>
    </r>
    <r>
      <rPr>
        <sz val="11"/>
        <rFont val="Calibri"/>
        <family val="2"/>
      </rPr>
      <t xml:space="preserve"> Monolithic products.  </t>
    </r>
  </si>
  <si>
    <r>
      <rPr>
        <b/>
        <sz val="11"/>
        <rFont val="Calibri"/>
        <family val="2"/>
      </rPr>
      <t>Attachment E</t>
    </r>
    <r>
      <rPr>
        <sz val="11"/>
        <rFont val="Calibri"/>
        <family val="2"/>
      </rPr>
      <t xml:space="preserve"> in RFP RC17020 is the Typical System Furniture Office.  Please provide the following information for the items required to build this Typical System Furniture Office utilizing </t>
    </r>
    <r>
      <rPr>
        <b/>
        <sz val="11"/>
        <rFont val="Calibri"/>
        <family val="2"/>
      </rPr>
      <t>Premium</t>
    </r>
    <r>
      <rPr>
        <sz val="11"/>
        <rFont val="Calibri"/>
        <family val="2"/>
      </rPr>
      <t xml:space="preserve"> Monolithic products.  </t>
    </r>
  </si>
  <si>
    <r>
      <t xml:space="preserve">The </t>
    </r>
    <r>
      <rPr>
        <b/>
        <sz val="11"/>
        <rFont val="Calibri"/>
        <family val="2"/>
      </rPr>
      <t xml:space="preserve">Total Premium Monolithic Net price </t>
    </r>
    <r>
      <rPr>
        <sz val="11"/>
        <rFont val="Calibri"/>
        <family val="2"/>
      </rPr>
      <t xml:space="preserve">shown at the bottom of this document equals the actual extended Net cost for all product necessary to complete the assembly of the Typical Monolithic System Furniture Office as illustrated in Attachment E of this RFP utilizing </t>
    </r>
    <r>
      <rPr>
        <b/>
        <sz val="11"/>
        <rFont val="Calibri"/>
        <family val="2"/>
      </rPr>
      <t>Premium</t>
    </r>
    <r>
      <rPr>
        <sz val="11"/>
        <rFont val="Calibri"/>
        <family val="2"/>
      </rPr>
      <t xml:space="preserve"> Monolithic products.  </t>
    </r>
  </si>
  <si>
    <r>
      <t xml:space="preserve">The </t>
    </r>
    <r>
      <rPr>
        <b/>
        <sz val="11"/>
        <rFont val="Calibri"/>
        <family val="2"/>
      </rPr>
      <t xml:space="preserve">Total Standard Frame and Tile Net price </t>
    </r>
    <r>
      <rPr>
        <sz val="11"/>
        <rFont val="Calibri"/>
        <family val="2"/>
      </rPr>
      <t xml:space="preserve">shown at the bottom of this document equals the actual extended Net cost to complete the assembly of the Typical Frame and Tile System Furniture Office as illustrated in Attachment F of this RFP utilizing </t>
    </r>
    <r>
      <rPr>
        <b/>
        <sz val="11"/>
        <rFont val="Calibri"/>
        <family val="2"/>
      </rPr>
      <t>Standard</t>
    </r>
    <r>
      <rPr>
        <sz val="11"/>
        <rFont val="Calibri"/>
        <family val="2"/>
      </rPr>
      <t xml:space="preserve"> Frame and Tile products.  </t>
    </r>
  </si>
  <si>
    <r>
      <t xml:space="preserve">The </t>
    </r>
    <r>
      <rPr>
        <b/>
        <sz val="11"/>
        <rFont val="Calibri"/>
        <family val="2"/>
      </rPr>
      <t xml:space="preserve">Total Premium Frame and Tile Net price </t>
    </r>
    <r>
      <rPr>
        <sz val="11"/>
        <rFont val="Calibri"/>
        <family val="2"/>
      </rPr>
      <t xml:space="preserve">shown at the bottom of this document equals the actual extended Net cost to complete the assembly of the Typical Frame and Tile System Furniture Office as illustrated in Attachment F of this RFP utilizing </t>
    </r>
    <r>
      <rPr>
        <b/>
        <sz val="11"/>
        <rFont val="Calibri"/>
        <family val="2"/>
      </rPr>
      <t>Premium</t>
    </r>
    <r>
      <rPr>
        <sz val="11"/>
        <rFont val="Calibri"/>
        <family val="2"/>
      </rPr>
      <t xml:space="preserve"> Frame and Tile products.  </t>
    </r>
  </si>
  <si>
    <r>
      <t xml:space="preserve">The </t>
    </r>
    <r>
      <rPr>
        <b/>
        <sz val="11"/>
        <rFont val="Calibri"/>
        <family val="2"/>
        <scheme val="minor"/>
      </rPr>
      <t>Total Architectural Wall Typicals Evaluated Price</t>
    </r>
    <r>
      <rPr>
        <sz val="11"/>
        <rFont val="Calibri"/>
        <family val="2"/>
      </rPr>
      <t xml:space="preserve"> shown at the bottom of this document equals the actual extended net cost to complete the assembly of the Typical Architectural Walls as illustrated in Attachment I of this RFP utilizing the products specified in the given typical.  </t>
    </r>
  </si>
  <si>
    <t>All products, discount %, pricing, etc. provided below must correspond with those products provided in the 'Monolithic Detail' tab.</t>
  </si>
  <si>
    <t>All products, discount %, pricing, etc. provided below must correspond with those products provided in the 'Frame and Tile Detail' tab.</t>
  </si>
  <si>
    <t>All products, discount %, pricing, etc. provided below must correspond with those products provided in the 'Desks and Tables Detail' tab.</t>
  </si>
  <si>
    <t>All products, discount %, pricing, etc. provided below must correspond with those products provided in he 'File and Storage Detail' tab.</t>
  </si>
  <si>
    <t xml:space="preserve">All products, discount %, pricing, etc. provided below must correspond with those products provided in the 'Seating Detail' tab. </t>
  </si>
  <si>
    <t>All products, discount %, pricing, etc. provided below must correspond with those products provided in the 'Architectural Walls Detail' tab.</t>
  </si>
  <si>
    <t>All products, discount %, pricing, etc. provided below must correspond with those products provided in the 'Traditional Office Detail' tab.</t>
  </si>
  <si>
    <t>All products, discount %, pricing, etc. provided below must correspond with those products provided in the 'Mobile Portable Detail' tab.</t>
  </si>
  <si>
    <t xml:space="preserve">Review and complete the instructions provided in each tab throughout this document to ensure you properly complete this Attachment D: Cost Schedule. </t>
  </si>
  <si>
    <r>
      <rPr>
        <u/>
        <sz val="12"/>
        <color theme="1"/>
        <rFont val="Calibri"/>
        <family val="2"/>
        <scheme val="minor"/>
      </rPr>
      <t>Do not provide any notes / comments within this document.</t>
    </r>
    <r>
      <rPr>
        <sz val="12"/>
        <color theme="1"/>
        <rFont val="Calibri"/>
        <family val="2"/>
        <scheme val="minor"/>
      </rPr>
      <t xml:space="preserve"> If you have any questions related to how you are expected to fill out this Attachmen D Cost Schedule then pleae submit your questions to the Q&amp;A Board for this RFP. </t>
    </r>
  </si>
  <si>
    <t>4 Adjustable shelves</t>
  </si>
  <si>
    <t>3 Adjustable shelves</t>
  </si>
  <si>
    <t>2 Drawer</t>
  </si>
  <si>
    <t>3 Shelve</t>
  </si>
  <si>
    <r>
      <t xml:space="preserve">All estimated usage and/or dollar volumes provided throughout this Attachment D are not to be construed as a guarantee. Estimates are NOT based on any actual or historical sales. Participating States expect the flexibility to purchase at quantities / values above or below the estimates provided. </t>
    </r>
    <r>
      <rPr>
        <u/>
        <sz val="12"/>
        <color theme="1"/>
        <rFont val="Calibri"/>
        <family val="2"/>
        <scheme val="minor"/>
      </rPr>
      <t>Estimates are provided for cost comparison purposes only.</t>
    </r>
  </si>
  <si>
    <t>The Estimated Annual Dollar Volume provided below is not to be construed as a guarantee. Estimates are NOT based on any actual or historical sales. Participating States expect the flexibility to purchase at quantities / values above or below the estimates provided. Estimates are provided for cost comparison purposes only.</t>
  </si>
  <si>
    <t>The Estimated Order Dollar Volume provided below is not to be construed as a guarantee. Estimates are NOT based on any actual or historical sales. Participating States expect the flexibility to purchase at quantities / values above or below the estimates provided. Estimates are provided for cost comparison purposes only.</t>
  </si>
  <si>
    <r>
      <t xml:space="preserve">Each line item in this market basket represents an individual typical order. For purposes of the </t>
    </r>
    <r>
      <rPr>
        <b/>
        <sz val="11"/>
        <rFont val="Calibri"/>
        <family val="2"/>
        <scheme val="minor"/>
      </rPr>
      <t>Discount %,</t>
    </r>
    <r>
      <rPr>
        <sz val="11"/>
        <rFont val="Calibri"/>
        <family val="2"/>
        <scheme val="minor"/>
      </rPr>
      <t xml:space="preserve"> vendor must enter the proper % based on the MSRP Total for the given line item (typical order). The Discount % entered must match (correspond to) the Discount % provided in the 'Desks and Tables Detail' tab for the corresponding Brand and Collection. </t>
    </r>
  </si>
  <si>
    <r>
      <t xml:space="preserve">Each line item in this market basket represents an individual typical order. For purposes of the </t>
    </r>
    <r>
      <rPr>
        <b/>
        <sz val="11"/>
        <rFont val="Calibri"/>
        <family val="2"/>
        <scheme val="minor"/>
      </rPr>
      <t>Discount %</t>
    </r>
    <r>
      <rPr>
        <sz val="11"/>
        <rFont val="Calibri"/>
        <family val="2"/>
        <scheme val="minor"/>
      </rPr>
      <t xml:space="preserve">, vendor must enter the proper % based on the MSRP Total for the given line item (typical order). The Discount % entered must match (correspond to) the Discount % provided in the 'Seating Detail' tab for the corresponding Brand and Collection. </t>
    </r>
  </si>
  <si>
    <r>
      <t xml:space="preserve">Each line item in this market basket represents an individual typical order. For purposes of the </t>
    </r>
    <r>
      <rPr>
        <b/>
        <sz val="11"/>
        <rFont val="Calibri"/>
        <family val="2"/>
        <scheme val="minor"/>
      </rPr>
      <t>Discount %</t>
    </r>
    <r>
      <rPr>
        <sz val="11"/>
        <rFont val="Calibri"/>
        <family val="2"/>
        <scheme val="minor"/>
      </rPr>
      <t xml:space="preserve">, vendor must enter the proper % based on the MSRP Total for the given line item (typical order). The Discount % entered must match (correspond to) the Discount % provided in the 'File and Storage Detail' tab for the corresponding Brand and Collection. </t>
    </r>
  </si>
  <si>
    <r>
      <t xml:space="preserve">Each line item in this market basket represents an individual typical order. For purposes of the </t>
    </r>
    <r>
      <rPr>
        <b/>
        <sz val="11"/>
        <rFont val="Calibri"/>
        <family val="2"/>
        <scheme val="minor"/>
      </rPr>
      <t>Discount %</t>
    </r>
    <r>
      <rPr>
        <sz val="11"/>
        <rFont val="Calibri"/>
        <family val="2"/>
        <scheme val="minor"/>
      </rPr>
      <t xml:space="preserve">, vendor must enter the proper % based on the MSRP Total for the given line item (typical order). The Discount % entered must match (correspond to) the Discount % provided in the 'Traditional Office Detail' tab for the corresponding Brand and Collection. </t>
    </r>
  </si>
  <si>
    <t>Complete the inputs required on the 'Mobile Portable Typical' tab.  The Typical is for cost comparison purposes.</t>
  </si>
  <si>
    <t>Total for Mobile Portable Workstations Typical</t>
  </si>
  <si>
    <t>Mobile and Portable Workstations Typical Project</t>
  </si>
  <si>
    <r>
      <rPr>
        <b/>
        <sz val="11"/>
        <rFont val="Calibri"/>
        <family val="2"/>
      </rPr>
      <t>Attachment E</t>
    </r>
    <r>
      <rPr>
        <sz val="11"/>
        <rFont val="Calibri"/>
        <family val="2"/>
      </rPr>
      <t xml:space="preserve"> in RFP RC17020 is the Typical System Furniture Office.  Please provide the following information for the items required to build this Typical System Furniture Office utilizing </t>
    </r>
    <r>
      <rPr>
        <b/>
        <sz val="11"/>
        <rFont val="Calibri"/>
        <family val="2"/>
      </rPr>
      <t>Standard</t>
    </r>
    <r>
      <rPr>
        <sz val="11"/>
        <rFont val="Calibri"/>
        <family val="2"/>
      </rPr>
      <t xml:space="preserve"> Frame and Tile products.  </t>
    </r>
  </si>
  <si>
    <r>
      <rPr>
        <b/>
        <sz val="11"/>
        <rFont val="Calibri"/>
        <family val="2"/>
      </rPr>
      <t>Attachment E</t>
    </r>
    <r>
      <rPr>
        <sz val="11"/>
        <rFont val="Calibri"/>
        <family val="2"/>
      </rPr>
      <t xml:space="preserve"> in RFP RC17020 is the Typical System Furniture Office.  Please provide the following information for the items required to build this Typical System Furniture Office utilizing </t>
    </r>
    <r>
      <rPr>
        <b/>
        <sz val="11"/>
        <rFont val="Calibri"/>
        <family val="2"/>
      </rPr>
      <t>Premium</t>
    </r>
    <r>
      <rPr>
        <sz val="11"/>
        <rFont val="Calibri"/>
        <family val="2"/>
      </rPr>
      <t xml:space="preserve"> Frame and Tile products.  </t>
    </r>
  </si>
  <si>
    <t>Standard Frame and Tile Furniture Accessories</t>
  </si>
  <si>
    <t>Premium Frame and Tile Furniture Accessories</t>
  </si>
  <si>
    <t>Complete the 'Filing and Storage Detail' tab.  The detail tab represents your firm's full offering.</t>
  </si>
  <si>
    <t xml:space="preserve">The Average Discount for each Price Tier in the Filing and Storage categories will autofill based on the percentage discounts offered in each sub-category from the 'File and Storage Detail' tab.  </t>
  </si>
  <si>
    <t>Unit of Measure</t>
  </si>
  <si>
    <r>
      <t xml:space="preserve">Under the </t>
    </r>
    <r>
      <rPr>
        <b/>
        <sz val="11"/>
        <rFont val="Calibri"/>
        <family val="2"/>
        <scheme val="minor"/>
      </rPr>
      <t>Typical 1: Standard Offices</t>
    </r>
    <r>
      <rPr>
        <sz val="11"/>
        <rFont val="Calibri"/>
        <family val="2"/>
        <scheme val="minor"/>
      </rPr>
      <t xml:space="preserve"> section, enter the brand, collection,  part number, description, quantity, unit of measure, MSRP list price, and % discount for the products offered meeting the minimum requirements provided in this Typical 1.</t>
    </r>
  </si>
  <si>
    <r>
      <t xml:space="preserve">Under the </t>
    </r>
    <r>
      <rPr>
        <b/>
        <sz val="11"/>
        <rFont val="Calibri"/>
        <family val="2"/>
        <scheme val="minor"/>
      </rPr>
      <t>Typical 2: Non-Standard Offices</t>
    </r>
    <r>
      <rPr>
        <sz val="11"/>
        <rFont val="Calibri"/>
        <family val="2"/>
        <scheme val="minor"/>
      </rPr>
      <t xml:space="preserve"> section, enter the brand, collection,  part number, description, quantity, unit of measure, MSRP list price, and % discount for the products offered meeting the minimum requirements provided in this Typical 2.</t>
    </r>
  </si>
  <si>
    <r>
      <t>Under the column heading "</t>
    </r>
    <r>
      <rPr>
        <b/>
        <sz val="11"/>
        <rFont val="Calibri"/>
        <family val="2"/>
        <scheme val="minor"/>
      </rPr>
      <t>Brand</t>
    </r>
    <r>
      <rPr>
        <sz val="11"/>
        <rFont val="Calibri"/>
        <family val="2"/>
        <scheme val="minor"/>
      </rPr>
      <t>" and "</t>
    </r>
    <r>
      <rPr>
        <b/>
        <sz val="11"/>
        <rFont val="Calibri"/>
        <family val="2"/>
        <scheme val="minor"/>
      </rPr>
      <t>Collection(s) Offered</t>
    </r>
    <r>
      <rPr>
        <sz val="11"/>
        <rFont val="Calibri"/>
        <family val="2"/>
        <scheme val="minor"/>
      </rPr>
      <t>" enter your firm's complete offering for Seating</t>
    </r>
    <r>
      <rPr>
        <sz val="11"/>
        <rFont val="Calibri"/>
        <family val="2"/>
      </rPr>
      <t>.  There is no limit to the number of brands or collections that may be offered. Multiple collections may be combined into a single line where the discounts are the same across each Price Tier.</t>
    </r>
  </si>
  <si>
    <r>
      <t>Under the column heading "</t>
    </r>
    <r>
      <rPr>
        <b/>
        <sz val="11"/>
        <rFont val="Calibri"/>
        <family val="2"/>
        <scheme val="minor"/>
      </rPr>
      <t>Brand</t>
    </r>
    <r>
      <rPr>
        <sz val="11"/>
        <rFont val="Calibri"/>
        <family val="2"/>
        <scheme val="minor"/>
      </rPr>
      <t>" and "</t>
    </r>
    <r>
      <rPr>
        <b/>
        <sz val="11"/>
        <rFont val="Calibri"/>
        <family val="2"/>
        <scheme val="minor"/>
      </rPr>
      <t>Collection(s) Offered</t>
    </r>
    <r>
      <rPr>
        <sz val="11"/>
        <rFont val="Calibri"/>
        <family val="2"/>
        <scheme val="minor"/>
      </rPr>
      <t>"</t>
    </r>
    <r>
      <rPr>
        <sz val="11"/>
        <rFont val="Calibri"/>
        <family val="2"/>
      </rPr>
      <t xml:space="preserve"> enter your firm's complete offering for Architectural Walls.  There is no limit to the number of brands or collections that may be offered. Multiple collections may be combined into a single line where the discounts are the same across each Price Tier.</t>
    </r>
  </si>
  <si>
    <t>After completing this document according to instructions, offerors shall submit this cost schedule along with other response documents with the following document name:  RC17020 Cost Schedule Company Name (Example:  RC17020 Cost Schedule ABC Company).  This will be considered compliant with RFP document Section 1.10 requirement to submit cost separate from technical proposal.</t>
  </si>
  <si>
    <r>
      <rPr>
        <b/>
        <sz val="11"/>
        <rFont val="Calibri"/>
        <family val="2"/>
        <scheme val="minor"/>
      </rPr>
      <t>Attachment F</t>
    </r>
    <r>
      <rPr>
        <sz val="11"/>
        <rFont val="Calibri"/>
        <family val="2"/>
        <scheme val="minor"/>
      </rPr>
      <t xml:space="preserve"> in RFP RC17020 provides 3 typical Architectural  Wall projects. Provide the following information for the items required to build these 3 typical Architectural Wall projects utilizing the products specified in the given typical. </t>
    </r>
  </si>
  <si>
    <r>
      <t xml:space="preserve">Under the </t>
    </r>
    <r>
      <rPr>
        <b/>
        <sz val="11"/>
        <rFont val="Calibri"/>
        <family val="2"/>
        <scheme val="minor"/>
      </rPr>
      <t xml:space="preserve">Typical 3: Conference Room </t>
    </r>
    <r>
      <rPr>
        <sz val="11"/>
        <rFont val="Calibri"/>
        <family val="2"/>
        <scheme val="minor"/>
      </rPr>
      <t>section, enter the brand, collection,  part number, description, quantity, unit of measure, MSRP list price, and % discount for the products offered meeting the minimum requirements provided in this Typical 3.</t>
    </r>
  </si>
  <si>
    <t>3 Shelf</t>
  </si>
  <si>
    <t>36" Round Top x 30" H</t>
  </si>
  <si>
    <t>48" Round Top x 30" H</t>
  </si>
  <si>
    <t>Round Office Tables Price List Date:</t>
  </si>
  <si>
    <t>Round Office Table Net Price</t>
  </si>
  <si>
    <r>
      <t xml:space="preserve">Under the </t>
    </r>
    <r>
      <rPr>
        <b/>
        <sz val="11"/>
        <rFont val="Calibri"/>
        <family val="2"/>
        <scheme val="minor"/>
      </rPr>
      <t>Round Office Tables</t>
    </r>
    <r>
      <rPr>
        <sz val="11"/>
        <rFont val="Calibri"/>
        <family val="2"/>
        <scheme val="minor"/>
      </rPr>
      <t xml:space="preserve"> section, enter the brand, collection, model number, differentiating attribute actual dimensions, MSRP list price, and % discount offered for the top three most popular sizes of Side Tables.   </t>
    </r>
  </si>
  <si>
    <t>Round Office Tables</t>
  </si>
  <si>
    <t>Round Office Tables Price List #:</t>
  </si>
  <si>
    <t>2 Adjustable shelves</t>
  </si>
  <si>
    <t>23"D x 39"W x 30"H</t>
  </si>
  <si>
    <t>23"D x 39"W x 57"H</t>
  </si>
  <si>
    <r>
      <rPr>
        <b/>
        <sz val="11"/>
        <rFont val="Calibri"/>
        <family val="2"/>
        <scheme val="minor"/>
      </rPr>
      <t>NOTE:</t>
    </r>
    <r>
      <rPr>
        <sz val="11"/>
        <rFont val="Calibri"/>
        <family val="2"/>
        <scheme val="minor"/>
      </rPr>
      <t xml:space="preserve"> All offerings for Traditional Executive Office Furniture </t>
    </r>
    <r>
      <rPr>
        <b/>
        <sz val="11"/>
        <rFont val="Calibri"/>
        <family val="2"/>
        <scheme val="minor"/>
      </rPr>
      <t>MUST</t>
    </r>
    <r>
      <rPr>
        <sz val="11"/>
        <rFont val="Calibri"/>
        <family val="2"/>
        <scheme val="minor"/>
      </rPr>
      <t xml:space="preserve"> be finished in a dark walnut or dark cherry on all visible sides. All exposed hardware must be antique brass finish. </t>
    </r>
  </si>
  <si>
    <t>Panel Base, Laminated or Veneered Top</t>
  </si>
  <si>
    <t>Box Base, Laminated or Veneered Top</t>
  </si>
  <si>
    <t>Side/Guest</t>
  </si>
  <si>
    <t>Stackable</t>
  </si>
  <si>
    <t>Better Seating</t>
  </si>
  <si>
    <t>Less than or equal to $50k</t>
  </si>
  <si>
    <t>Over $50k to $150k</t>
  </si>
  <si>
    <t>(Less than or equal to $50k)</t>
  </si>
  <si>
    <t>(Over $50k to $150k)</t>
  </si>
  <si>
    <t>(Over $150k)</t>
  </si>
  <si>
    <t>Is additional discounting negotiable on Desk orders that exceed $150,000?      (yes / no)</t>
  </si>
  <si>
    <t xml:space="preserve">Price Tier 3  Percentage Discount </t>
  </si>
  <si>
    <t>YES</t>
  </si>
  <si>
    <t>NO</t>
  </si>
  <si>
    <t xml:space="preserve">YES </t>
  </si>
  <si>
    <t>Is additional discounting negotiable on Table orders that exceed $150,000?      (yes / no)</t>
  </si>
  <si>
    <t xml:space="preserve">All cells shaded in a grey highlight throughout this workbook are to be completed by the vendor as necessary. All cells shaded in a bright yellow highlight throughout this workbook must be completed by the vendor. All other cells are  not to be altered or changed. </t>
  </si>
  <si>
    <r>
      <t xml:space="preserve">All cells shaded in bright yellow must be filled out. All items required to complete the </t>
    </r>
    <r>
      <rPr>
        <b/>
        <sz val="11"/>
        <rFont val="Calibri"/>
        <family val="2"/>
      </rPr>
      <t>Typical System Furniture Office (Attachment E)</t>
    </r>
    <r>
      <rPr>
        <sz val="11"/>
        <rFont val="Calibri"/>
        <family val="2"/>
      </rPr>
      <t xml:space="preserve"> must be listed in the cells shaded in a grey highlight by the vendor. All other cells are not to be altered or changed. </t>
    </r>
  </si>
  <si>
    <t xml:space="preserve">All cells shaded in a bright yellow highlight must be filled out by the vendor. All other cells are not to be altered or changed. </t>
  </si>
  <si>
    <t>All cells shaded in bright yellow must be filled out. All other cells are not to be altered or changed.</t>
  </si>
  <si>
    <t>All cells shaded in bright yellow must be filled out. All cells in grey highlight are to be filled out by the vendor as needed. All other cells are not to be altered or changed.</t>
  </si>
  <si>
    <t>All cells shaded in bright yellow must be filled out. All cells shaded in a grey highlight throughout this worksheet are to be completed by the Vendor as needed. All other cells are not to be changed or altered.</t>
  </si>
  <si>
    <r>
      <t xml:space="preserve">All cells shaded in bright yellow must be filled out. All items required to complete the </t>
    </r>
    <r>
      <rPr>
        <b/>
        <sz val="11"/>
        <rFont val="Calibri"/>
        <family val="2"/>
      </rPr>
      <t>Typical System Furniture Office (Attachment E)</t>
    </r>
    <r>
      <rPr>
        <sz val="11"/>
        <rFont val="Calibri"/>
        <family val="2"/>
      </rPr>
      <t xml:space="preserve"> must be listed in the cells shaded in a grey highlight by the vendor. All other cells are not to be altered or changed.</t>
    </r>
  </si>
  <si>
    <t xml:space="preserve">The Total Net Cost for a "Standard", "Better" and "Premium", chair shall be used for evaluation purposes.  </t>
  </si>
  <si>
    <r>
      <t xml:space="preserve">Under the </t>
    </r>
    <r>
      <rPr>
        <b/>
        <sz val="11"/>
        <rFont val="Calibri"/>
        <family val="2"/>
        <scheme val="minor"/>
      </rPr>
      <t>Better Seating</t>
    </r>
    <r>
      <rPr>
        <sz val="11"/>
        <rFont val="Calibri"/>
        <family val="2"/>
        <scheme val="minor"/>
      </rPr>
      <t xml:space="preserve"> section, enter the brand, collection, model, model number, MSRP list price, and % discount for the products offered meeting the minimum requirements provided in the RFP. The seating offered must meet the following minimum requirements listed in the RFP.</t>
    </r>
    <r>
      <rPr>
        <sz val="11"/>
        <rFont val="Calibri"/>
        <family val="2"/>
      </rPr>
      <t xml:space="preserve"> </t>
    </r>
  </si>
  <si>
    <r>
      <t xml:space="preserve">Under the </t>
    </r>
    <r>
      <rPr>
        <b/>
        <sz val="11"/>
        <rFont val="Calibri"/>
        <family val="2"/>
        <scheme val="minor"/>
      </rPr>
      <t>Premium Seating</t>
    </r>
    <r>
      <rPr>
        <sz val="11"/>
        <rFont val="Calibri"/>
        <family val="2"/>
        <scheme val="minor"/>
      </rPr>
      <t xml:space="preserve"> section, enter the brand, collection, model, model number, MSRP list price, and % discount for the products offered meeting the minimum requirements provided in the RFP. The seating offered must meet the following minimum requirements listed in the RFP.</t>
    </r>
    <r>
      <rPr>
        <sz val="11"/>
        <rFont val="Calibri"/>
        <family val="2"/>
      </rPr>
      <t xml:space="preserve"> </t>
    </r>
  </si>
  <si>
    <t>Is additional discounting negotiable on Architectural Wall orders that exceed $150,000?      (yes or no)</t>
  </si>
  <si>
    <t>Is additional discounting negotiable on Seating orders that exceed $150,000?      (yes or no)</t>
  </si>
  <si>
    <r>
      <t xml:space="preserve">Under the </t>
    </r>
    <r>
      <rPr>
        <b/>
        <sz val="11"/>
        <rFont val="Calibri"/>
        <family val="2"/>
        <scheme val="minor"/>
      </rPr>
      <t xml:space="preserve">Traditional Office Credenzas </t>
    </r>
    <r>
      <rPr>
        <sz val="11"/>
        <rFont val="Calibri"/>
        <family val="2"/>
        <scheme val="minor"/>
      </rPr>
      <t xml:space="preserve">section, enter the brand, collection, model number, actual dimensions, MSRP list price, and % discount offered for the product that meets the listed specifications.   </t>
    </r>
  </si>
  <si>
    <t>Is additional discounting negotiable on Traditional Desks and Storage orders that exceed $150,000?      (yes or no)</t>
  </si>
  <si>
    <t>Is additional discounting negotiable on Mobile and Portable Workstation orders that exceed $150,000?   (yes or no)</t>
  </si>
  <si>
    <r>
      <t xml:space="preserve">Under the column heading </t>
    </r>
    <r>
      <rPr>
        <b/>
        <sz val="11"/>
        <rFont val="Calibri"/>
        <family val="2"/>
      </rPr>
      <t>"Detailed Description"</t>
    </r>
    <r>
      <rPr>
        <sz val="11"/>
        <rFont val="Calibri"/>
        <family val="2"/>
      </rPr>
      <t xml:space="preserve">, enter the description of the parts required. </t>
    </r>
  </si>
  <si>
    <r>
      <t xml:space="preserve">Under the </t>
    </r>
    <r>
      <rPr>
        <b/>
        <sz val="11"/>
        <rFont val="Calibri"/>
        <family val="2"/>
        <scheme val="minor"/>
      </rPr>
      <t>Metal Wardrobe</t>
    </r>
    <r>
      <rPr>
        <sz val="11"/>
        <rFont val="Calibri"/>
        <family val="2"/>
        <scheme val="minor"/>
      </rPr>
      <t xml:space="preserve"> section, enter the brand, collection, model number, actual dimensions, list price and % discount for the products offered meeting the listed specifications.</t>
    </r>
  </si>
  <si>
    <r>
      <t xml:space="preserve">Under the </t>
    </r>
    <r>
      <rPr>
        <b/>
        <sz val="11"/>
        <rFont val="Calibri"/>
        <family val="2"/>
        <scheme val="minor"/>
      </rPr>
      <t>Wooden Wardrobe</t>
    </r>
    <r>
      <rPr>
        <sz val="11"/>
        <rFont val="Calibri"/>
        <family val="2"/>
        <scheme val="minor"/>
      </rPr>
      <t xml:space="preserve"> section, enter the brand, collection, model number, actual dimensions, list price and % discount for the products offered meeting the listed specifications.</t>
    </r>
  </si>
  <si>
    <r>
      <t xml:space="preserve">Under the </t>
    </r>
    <r>
      <rPr>
        <b/>
        <sz val="11"/>
        <rFont val="Calibri"/>
        <family val="2"/>
        <scheme val="minor"/>
      </rPr>
      <t>Wooden Free Standing Pedestal</t>
    </r>
    <r>
      <rPr>
        <sz val="11"/>
        <rFont val="Calibri"/>
        <family val="2"/>
        <scheme val="minor"/>
      </rPr>
      <t xml:space="preserve"> section, enter the brand, collection, model number, actual dimensions, list price and % discount for the products offered meeting the listed specifications.</t>
    </r>
  </si>
  <si>
    <r>
      <t xml:space="preserve">Under the </t>
    </r>
    <r>
      <rPr>
        <b/>
        <sz val="11"/>
        <rFont val="Calibri"/>
        <family val="2"/>
        <scheme val="minor"/>
      </rPr>
      <t>Wooden Mobile Pedestal</t>
    </r>
    <r>
      <rPr>
        <sz val="11"/>
        <rFont val="Calibri"/>
        <family val="2"/>
        <scheme val="minor"/>
      </rPr>
      <t xml:space="preserve"> section, enter the brand, collection, model number, actual dimensions, list price and % discount for the products offered meeting the listed specifications.</t>
    </r>
  </si>
  <si>
    <t>Is additional discounting negotiable on Monolithic orders that exceed $150,000?      (yes / no)</t>
  </si>
  <si>
    <t>Standard Wooden Free Standing Pedestal</t>
  </si>
  <si>
    <t>Premium Wooden Free Standing Pedestal</t>
  </si>
  <si>
    <t>Standard Wooden Mobile Pedestal</t>
  </si>
  <si>
    <t>Premium Wooden Mobile Pedestal</t>
  </si>
  <si>
    <t>Is additional discounting negotiable on Frame and Tile orders that exceed $150,000?      (yes / no)</t>
  </si>
  <si>
    <t>15"W x 26"D x 27"H</t>
  </si>
  <si>
    <t>67"W x 21"D x 31"H</t>
  </si>
  <si>
    <t>Overall 31"W x 33"D x 45"H</t>
  </si>
  <si>
    <t>23"W x 27"D x 50"H</t>
  </si>
  <si>
    <r>
      <rPr>
        <u/>
        <sz val="11"/>
        <color theme="1"/>
        <rFont val="Calibri"/>
        <family val="2"/>
        <scheme val="minor"/>
      </rPr>
      <t>Typical 1 Minimum Specifications:</t>
    </r>
    <r>
      <rPr>
        <sz val="11"/>
        <color theme="1"/>
        <rFont val="Calibri"/>
        <family val="2"/>
        <scheme val="minor"/>
      </rPr>
      <t xml:space="preserve"> All products offered must meet the description and mandatory minimum requirements described in the RFP Section 4.8 and meet the following specifications.                   1.  Typical shall include 8 workspaces consisting of a desktop and privacy panels on two sides.
2.  Each workspace shall include a desktop that is L shaped and the footprint must be a minimum of 4 x 6'.
3.  Each workspace shall include a desktop with laminate finish and a privacy panel on two sides that is a minimum height of 52" tall.  Privacy panel may be laminate or fabric.
4.  Workspaces do not include seating or storage.</t>
    </r>
  </si>
  <si>
    <r>
      <rPr>
        <u/>
        <sz val="11"/>
        <color theme="1"/>
        <rFont val="Calibri"/>
        <family val="2"/>
        <scheme val="minor"/>
      </rPr>
      <t>Typical 2 Minimum Specifications:</t>
    </r>
    <r>
      <rPr>
        <sz val="11"/>
        <color theme="1"/>
        <rFont val="Calibri"/>
        <family val="2"/>
        <scheme val="minor"/>
      </rPr>
      <t xml:space="preserve"> All products offered must meet the description and mandatory minimum requirements described in the RFP Section 4.8 and meet the following specifications.                       1.  Typical shall include 30 folding class room desks/workstations.
2.  Each desk/workspace shall include a single worksurface of  24" x 60".
3.  Each worksurface shall be laminate that is a minimum of 24" depth, 28" high, and 60" long.
4.  Workspace does not include seating, accessories, storage, or privacy panels.
</t>
    </r>
  </si>
  <si>
    <t>72"W x 24"D x 30"H Rectangle Top</t>
  </si>
  <si>
    <t>Single Pedestal Right Return, File/File, 1 Grommet, Laminated or veneered (This is part two of two)</t>
  </si>
  <si>
    <t xml:space="preserve">Single Pedestal Right, Recessed Modesty Panel, Box/Box/File, 2 Grommets, Laminated or veneered (This is part one of three) </t>
  </si>
  <si>
    <t>Bridge, Flush Modesty Panel, 1 Grommet, Laminated or veneered (This is part two of three)</t>
  </si>
  <si>
    <t>Single Pedestal Left Credenza, File/File, 1 Grommet, Laminated or veneered (This is part three of three)</t>
  </si>
  <si>
    <t>36"W x 15"D x 41"H</t>
  </si>
  <si>
    <t>36"W x 15"D x 31"H</t>
  </si>
  <si>
    <t>Price List # and Date:</t>
  </si>
  <si>
    <t xml:space="preserve">Price List # and Date: </t>
  </si>
  <si>
    <t>2 Shelve</t>
  </si>
  <si>
    <t>1 Shelve</t>
  </si>
  <si>
    <t>2 Shelf</t>
  </si>
  <si>
    <t>1 Shelf</t>
  </si>
  <si>
    <t>39"W x 15"D x 42"H</t>
  </si>
  <si>
    <t>39"W x 15"D x 56"H</t>
  </si>
  <si>
    <t>2 Adjustable Shelve Bookcase</t>
  </si>
  <si>
    <t>38"W x 24"D x 80" H</t>
  </si>
  <si>
    <t>24"W x 24"D x 65"H</t>
  </si>
  <si>
    <t>36"W x 24"D x 65"H</t>
  </si>
  <si>
    <t>36"W x 15"D x 65"H</t>
  </si>
  <si>
    <t>36"W x 15"D x 52"H</t>
  </si>
  <si>
    <t>36"W x 15"D x 40"H</t>
  </si>
  <si>
    <t xml:space="preserve">15"W x 23"D x 30"H </t>
  </si>
  <si>
    <t>36"W x 18"D x 30"H</t>
  </si>
  <si>
    <r>
      <t xml:space="preserve">All </t>
    </r>
    <r>
      <rPr>
        <u/>
        <sz val="11"/>
        <rFont val="Calibri"/>
        <family val="2"/>
        <scheme val="minor"/>
      </rPr>
      <t>Wooden Storage Cabinets</t>
    </r>
    <r>
      <rPr>
        <sz val="11"/>
        <rFont val="Calibri"/>
        <family val="2"/>
        <scheme val="minor"/>
      </rPr>
      <t xml:space="preserve"> must be finished laminate/veneer on all visible surfaces, include 2 doors,  adjustable shelves, and keyed locks.</t>
    </r>
  </si>
  <si>
    <r>
      <t xml:space="preserve">All </t>
    </r>
    <r>
      <rPr>
        <u/>
        <sz val="11"/>
        <rFont val="Calibri"/>
        <family val="2"/>
        <scheme val="minor"/>
      </rPr>
      <t>Wooden Horizontal (lateral) Filing Cabinets</t>
    </r>
    <r>
      <rPr>
        <sz val="11"/>
        <rFont val="Calibri"/>
        <family val="2"/>
        <scheme val="minor"/>
      </rPr>
      <t xml:space="preserve"> must be finished laminate/veneer on all visible surfaces, compatible for hanging both legal and letter files, with locking drawers.</t>
    </r>
  </si>
  <si>
    <r>
      <t xml:space="preserve">All </t>
    </r>
    <r>
      <rPr>
        <u/>
        <sz val="11"/>
        <rFont val="Calibri"/>
        <family val="2"/>
        <scheme val="minor"/>
      </rPr>
      <t>Wooden Wardrobes</t>
    </r>
    <r>
      <rPr>
        <sz val="11"/>
        <rFont val="Calibri"/>
        <family val="2"/>
        <scheme val="minor"/>
      </rPr>
      <t xml:space="preserve"> must be finished laminate/veneer on all visible surfaces and include adjustable shelves.</t>
    </r>
  </si>
  <si>
    <r>
      <t xml:space="preserve">All </t>
    </r>
    <r>
      <rPr>
        <u/>
        <sz val="11"/>
        <rFont val="Calibri"/>
        <family val="2"/>
        <scheme val="minor"/>
      </rPr>
      <t>Wooden Bookcases</t>
    </r>
    <r>
      <rPr>
        <sz val="11"/>
        <rFont val="Calibri"/>
        <family val="2"/>
        <scheme val="minor"/>
      </rPr>
      <t xml:space="preserve"> must be finished laminate/veneer on all visible surfaces and include adjustable shelves.</t>
    </r>
  </si>
  <si>
    <r>
      <t xml:space="preserve">Vendor's must list the actual dimensions of the product being offered in </t>
    </r>
    <r>
      <rPr>
        <b/>
        <sz val="11"/>
        <rFont val="Calibri"/>
        <family val="2"/>
        <scheme val="minor"/>
      </rPr>
      <t>"Actual Dimensions"</t>
    </r>
    <r>
      <rPr>
        <sz val="11"/>
        <rFont val="Calibri"/>
        <family val="2"/>
        <scheme val="minor"/>
      </rPr>
      <t xml:space="preserve"> column. Product being offered must be as close as possible to the dimensions listed in </t>
    </r>
    <r>
      <rPr>
        <b/>
        <sz val="11"/>
        <rFont val="Calibri"/>
        <family val="2"/>
        <scheme val="minor"/>
      </rPr>
      <t>"Approximate Dimensions".</t>
    </r>
  </si>
  <si>
    <t>Standard Traditional Base, Laminated or Veneered Top</t>
  </si>
  <si>
    <t>Overall 22"w x 25"D x 40"H</t>
  </si>
  <si>
    <t>Executive, mid-back task chair, includes; swivel tilt control,  pneumatic seat height adjustment, fully upholstered seat and back in grade 1 black leather,  T-arm or open arm, wood accents or caps on the arms and on the base.</t>
  </si>
  <si>
    <r>
      <t xml:space="preserve">Vendor must list the actual dimensions of the product being offered in "Actual Dimensions" column.  For listed widths and depths, </t>
    </r>
    <r>
      <rPr>
        <b/>
        <sz val="11"/>
        <rFont val="Calibri"/>
        <family val="2"/>
        <scheme val="minor"/>
      </rPr>
      <t>"Actual Dimensions"</t>
    </r>
    <r>
      <rPr>
        <sz val="11"/>
        <rFont val="Calibri"/>
        <family val="2"/>
        <scheme val="minor"/>
      </rPr>
      <t xml:space="preserve"> must be no greater than 2" smaller and/or 6" larger than the listed </t>
    </r>
    <r>
      <rPr>
        <b/>
        <sz val="11"/>
        <rFont val="Calibri"/>
        <family val="2"/>
        <scheme val="minor"/>
      </rPr>
      <t xml:space="preserve">"Approximate Dimensions". </t>
    </r>
    <r>
      <rPr>
        <sz val="11"/>
        <rFont val="Calibri"/>
        <family val="2"/>
        <scheme val="minor"/>
      </rPr>
      <t xml:space="preserve">For heights, </t>
    </r>
    <r>
      <rPr>
        <b/>
        <sz val="11"/>
        <rFont val="Calibri"/>
        <family val="2"/>
        <scheme val="minor"/>
      </rPr>
      <t>"Actual Dimensions"</t>
    </r>
    <r>
      <rPr>
        <sz val="11"/>
        <rFont val="Calibri"/>
        <family val="2"/>
        <scheme val="minor"/>
      </rPr>
      <t xml:space="preserve"> must not vary by more than 1" of listed </t>
    </r>
    <r>
      <rPr>
        <b/>
        <sz val="11"/>
        <rFont val="Calibri"/>
        <family val="2"/>
        <scheme val="minor"/>
      </rPr>
      <t>"Approximate Dimensions".</t>
    </r>
  </si>
  <si>
    <t>Desks Price List # and Date</t>
  </si>
  <si>
    <t>Single Pedestal Left, Flush or Breakfront 1/2 or 3/4 Modesty Panel, Box/Box/File, 2 Grommets, Laminated or veneered (This is part one of two)</t>
  </si>
  <si>
    <t>4-File Drawer with Laminated Top</t>
  </si>
  <si>
    <t>3-File Drawer with Laminated Top</t>
  </si>
  <si>
    <t>2-File Drawer with Laminated Top</t>
  </si>
  <si>
    <t>2-File Drawer, Mobile</t>
  </si>
  <si>
    <t>1-File Drawer, 2-Box-Drawer w/ Laminated Top</t>
  </si>
  <si>
    <t>1-File Drawer, 2-Box-Drawer, Mobile</t>
  </si>
  <si>
    <r>
      <t xml:space="preserve">All </t>
    </r>
    <r>
      <rPr>
        <u/>
        <sz val="11"/>
        <rFont val="Calibri"/>
        <family val="2"/>
        <scheme val="minor"/>
      </rPr>
      <t>Wooden Free Standing Pedestal</t>
    </r>
    <r>
      <rPr>
        <sz val="11"/>
        <rFont val="Calibri"/>
        <family val="2"/>
        <scheme val="minor"/>
      </rPr>
      <t xml:space="preserve"> must be finished laminate/veneer on all visible surfaces and 2-File Drawers.</t>
    </r>
  </si>
  <si>
    <r>
      <t xml:space="preserve">All </t>
    </r>
    <r>
      <rPr>
        <u/>
        <sz val="11"/>
        <rFont val="Calibri"/>
        <family val="2"/>
        <scheme val="minor"/>
      </rPr>
      <t>Wooden Mobile Pedestal</t>
    </r>
    <r>
      <rPr>
        <sz val="11"/>
        <rFont val="Calibri"/>
        <family val="2"/>
        <scheme val="minor"/>
      </rPr>
      <t xml:space="preserve"> must be finished laminate/veneer on all visible surfaces with casters and 1-File and 1-Box Drawer.</t>
    </r>
  </si>
  <si>
    <t xml:space="preserve">18"W x 23"D x 24"H </t>
  </si>
  <si>
    <t>72"W x 36"D x 30"H Rectangle or Bow Top Top</t>
  </si>
  <si>
    <t xml:space="preserve">Free Standing Shell Desk Flush or Breakfront Modesty Panel, Two grommets, Laminated or veneered </t>
  </si>
  <si>
    <r>
      <t xml:space="preserve">All </t>
    </r>
    <r>
      <rPr>
        <u/>
        <sz val="11"/>
        <rFont val="Calibri"/>
        <family val="2"/>
        <scheme val="minor"/>
      </rPr>
      <t>Metal Horizontal (lateral) Filling Cabinets</t>
    </r>
    <r>
      <rPr>
        <sz val="11"/>
        <rFont val="Calibri"/>
        <family val="2"/>
        <scheme val="minor"/>
      </rPr>
      <t xml:space="preserve"> must be commercial grade and include high drawer sides that accept legal size hanging folders without the use of hang rails and laminated tops. All drawers must have flush handles. All drawers must be capable to be locked with a single keyed lock.</t>
    </r>
  </si>
  <si>
    <t>Office Table, Standard Pedestal Shape and Material, Laminated or Veneer Top</t>
  </si>
  <si>
    <t>Base to be Determined by Offeror, Laminated or Veneer Top</t>
  </si>
  <si>
    <r>
      <t xml:space="preserve">All </t>
    </r>
    <r>
      <rPr>
        <u/>
        <sz val="11"/>
        <rFont val="Calibri"/>
        <family val="2"/>
        <scheme val="minor"/>
      </rPr>
      <t>Metal Vertical Filing Cabinets</t>
    </r>
    <r>
      <rPr>
        <sz val="11"/>
        <rFont val="Calibri"/>
        <family val="2"/>
        <scheme val="minor"/>
      </rPr>
      <t xml:space="preserve"> must be commercial grade and include high drawer sides that accept letter size hanging folders without the use of hang rails. All drawers must and flush handles. All drawers must be capable to be locked with a single keyed lock.</t>
    </r>
  </si>
  <si>
    <r>
      <t xml:space="preserve">All </t>
    </r>
    <r>
      <rPr>
        <u/>
        <sz val="11"/>
        <rFont val="Calibri"/>
        <family val="2"/>
        <scheme val="minor"/>
      </rPr>
      <t>Metal Wardrobes</t>
    </r>
    <r>
      <rPr>
        <sz val="11"/>
        <rFont val="Calibri"/>
        <family val="2"/>
        <scheme val="minor"/>
      </rPr>
      <t xml:space="preserve"> must be commercial grade. </t>
    </r>
  </si>
  <si>
    <t>Metal Pedestal Filing Cabinets</t>
  </si>
  <si>
    <t>Standard Combination with Coat Rod, Drawers and/or Shelves</t>
  </si>
  <si>
    <t>Premium Combination with Coat Rod, Drawers and/or Shelves</t>
  </si>
  <si>
    <t>24"W x 24"D x 60"H</t>
  </si>
  <si>
    <t>36"W x 24"D x 60"H</t>
  </si>
  <si>
    <r>
      <t xml:space="preserve">For all Metal File and Storage, please list the actual dimensions of the product being offered in </t>
    </r>
    <r>
      <rPr>
        <b/>
        <sz val="11"/>
        <rFont val="Calibri"/>
        <family val="2"/>
        <scheme val="minor"/>
      </rPr>
      <t>"Actual Dimensions"</t>
    </r>
    <r>
      <rPr>
        <sz val="11"/>
        <rFont val="Calibri"/>
        <family val="2"/>
        <scheme val="minor"/>
      </rPr>
      <t xml:space="preserve"> column. </t>
    </r>
    <r>
      <rPr>
        <b/>
        <sz val="11"/>
        <rFont val="Calibri"/>
        <family val="2"/>
        <scheme val="minor"/>
      </rPr>
      <t>"Actual Dimensions"</t>
    </r>
    <r>
      <rPr>
        <sz val="11"/>
        <rFont val="Calibri"/>
        <family val="2"/>
        <scheme val="minor"/>
      </rPr>
      <t xml:space="preserve"> must not vary more than 4" (smaller or larger) of than the listed </t>
    </r>
    <r>
      <rPr>
        <b/>
        <sz val="11"/>
        <rFont val="Calibri"/>
        <family val="2"/>
        <scheme val="minor"/>
      </rPr>
      <t xml:space="preserve">"Approximate Dimensions". </t>
    </r>
    <r>
      <rPr>
        <sz val="11"/>
        <rFont val="Calibri"/>
        <family val="2"/>
        <scheme val="minor"/>
      </rPr>
      <t/>
    </r>
  </si>
  <si>
    <r>
      <t xml:space="preserve">For all Wood File and Storage, please list the actual dimensions of the product being offered in </t>
    </r>
    <r>
      <rPr>
        <b/>
        <sz val="11"/>
        <rFont val="Calibri"/>
        <family val="2"/>
        <scheme val="minor"/>
      </rPr>
      <t>"Actual Dimensions"</t>
    </r>
    <r>
      <rPr>
        <sz val="11"/>
        <rFont val="Calibri"/>
        <family val="2"/>
        <scheme val="minor"/>
      </rPr>
      <t xml:space="preserve"> column. </t>
    </r>
    <r>
      <rPr>
        <b/>
        <sz val="11"/>
        <rFont val="Calibri"/>
        <family val="2"/>
        <scheme val="minor"/>
      </rPr>
      <t>"Actual Dimensions"</t>
    </r>
    <r>
      <rPr>
        <sz val="11"/>
        <rFont val="Calibri"/>
        <family val="2"/>
        <scheme val="minor"/>
      </rPr>
      <t xml:space="preserve"> must not vary more than 6" (smaller or larger) of than the listed </t>
    </r>
    <r>
      <rPr>
        <b/>
        <sz val="11"/>
        <rFont val="Calibri"/>
        <family val="2"/>
        <scheme val="minor"/>
      </rPr>
      <t xml:space="preserve">"Approximate Dimensions". </t>
    </r>
    <r>
      <rPr>
        <sz val="11"/>
        <rFont val="Calibri"/>
        <family val="2"/>
        <scheme val="minor"/>
      </rPr>
      <t/>
    </r>
  </si>
  <si>
    <t>36"W x 15"D x 60"H</t>
  </si>
  <si>
    <t xml:space="preserve">Allsteel Inc. </t>
  </si>
  <si>
    <t>Optimize Specification and Price List 2017 - January, 29th 2017</t>
  </si>
  <si>
    <t>Concensys Specification and Price List 2017 - January, 29th 2017</t>
  </si>
  <si>
    <t>832448M</t>
  </si>
  <si>
    <t>832448MT</t>
  </si>
  <si>
    <t>834824RM</t>
  </si>
  <si>
    <t>851548M</t>
  </si>
  <si>
    <t>A871248</t>
  </si>
  <si>
    <t>A871501</t>
  </si>
  <si>
    <t>A871502</t>
  </si>
  <si>
    <t>A871504</t>
  </si>
  <si>
    <t>A871506</t>
  </si>
  <si>
    <t>A879072</t>
  </si>
  <si>
    <t>AKM1</t>
  </si>
  <si>
    <t>ALED31U60</t>
  </si>
  <si>
    <t>ALED31UJMP30</t>
  </si>
  <si>
    <t>CSDC19</t>
  </si>
  <si>
    <t>EASR48</t>
  </si>
  <si>
    <t>OH1548FD</t>
  </si>
  <si>
    <t>P14248TP</t>
  </si>
  <si>
    <t>P16524TP</t>
  </si>
  <si>
    <t>P16548TP</t>
  </si>
  <si>
    <t>P1TC24</t>
  </si>
  <si>
    <t>P1TC48</t>
  </si>
  <si>
    <t>P342PV</t>
  </si>
  <si>
    <t>P365PV</t>
  </si>
  <si>
    <t>P3CONL42</t>
  </si>
  <si>
    <t>P3CONL65</t>
  </si>
  <si>
    <t>P3CONT65</t>
  </si>
  <si>
    <t>P3CONTT</t>
  </si>
  <si>
    <t>P3CONVH22</t>
  </si>
  <si>
    <t>P3CONX65</t>
  </si>
  <si>
    <t>P51500-42</t>
  </si>
  <si>
    <t>T6BK</t>
  </si>
  <si>
    <t>T6CB24L</t>
  </si>
  <si>
    <t>T6CB24R</t>
  </si>
  <si>
    <t>TKSL2429P</t>
  </si>
  <si>
    <t>ZS48</t>
  </si>
  <si>
    <t>Primary 24Dx48W Flat Eg Lam w/Grommets</t>
  </si>
  <si>
    <t>T-Span 24Dx48W Flat for Concensys w/Grommets</t>
  </si>
  <si>
    <t>Corner 24Dx48W w/Radial Leading Eg Flat w/Grom</t>
  </si>
  <si>
    <t>Straight 15Dx48W Cntp Flat Eg</t>
  </si>
  <si>
    <t>Power Harness 48W</t>
  </si>
  <si>
    <t>Duplex Recept Circuit 1: 3+1 or 2+2 System</t>
  </si>
  <si>
    <t>Duplex Recept Circuit 2: 3+1 or 2+2 System</t>
  </si>
  <si>
    <t>Duplex Recept Circuit 4: 3+1 or 2+2 System</t>
  </si>
  <si>
    <t>Duplex Recpt Circuit 3: 2+2 System Only</t>
  </si>
  <si>
    <t>Base Power In-Feed Cable 3+1 &amp; 2+2 Systems</t>
  </si>
  <si>
    <t>Articulating Keyboard Sys w/ Integrated Mousepad</t>
  </si>
  <si>
    <t>31" Daisy Chain Starter w/ Power Supply</t>
  </si>
  <si>
    <t>31" Daisy Chain Light</t>
  </si>
  <si>
    <t>Center Drawer 19Wx14-3/4Dx3H w/Lock Metal</t>
  </si>
  <si>
    <t>48" w-Slat Rail Attachment</t>
  </si>
  <si>
    <t>15H x48W Flipper Door Overhead-No Pull</t>
  </si>
  <si>
    <t>Optimize Tckble Pnl 42.5H x 48W w/out Top Cap</t>
  </si>
  <si>
    <t>Optimize Tckble Pnl 65H x 24W w/out Top Cap</t>
  </si>
  <si>
    <t>Optimize Tckble Pnl 65H x 48W w/out Top Cap</t>
  </si>
  <si>
    <t>Panel Top Cap 24"W</t>
  </si>
  <si>
    <t>Panel Top Cap 48"W</t>
  </si>
  <si>
    <t>Optimize Panel End Covers 42.5H</t>
  </si>
  <si>
    <t>Optimize Panel End Covers 65H</t>
  </si>
  <si>
    <t>Optimize "L" Connector 42.5H</t>
  </si>
  <si>
    <t>Optimize "L" Connector 65H</t>
  </si>
  <si>
    <t>Optimize "T" Connector 65H</t>
  </si>
  <si>
    <t>Optimize Inline Connector Kit</t>
  </si>
  <si>
    <t>Optimize Variable Height Connector Kit 22.5H</t>
  </si>
  <si>
    <t>Optimize "X" Connector 65H</t>
  </si>
  <si>
    <t>Countertop Brackets for 42.5H Mount-1 Ea RH &amp; LH</t>
  </si>
  <si>
    <t>Worksurface Bracket Kit</t>
  </si>
  <si>
    <t>Cantilever Bracket 24D LH Terrace</t>
  </si>
  <si>
    <t>Cantilever Bracket 24D RH Terrace</t>
  </si>
  <si>
    <t>Ter DNA Support Leg 24Dx29-1/2H</t>
  </si>
  <si>
    <t>48W Open Bookshelf/Stride Height</t>
  </si>
  <si>
    <t>56 (Concensys)</t>
  </si>
  <si>
    <t>58 (Concensys)</t>
  </si>
  <si>
    <t>61 (Concensys)</t>
  </si>
  <si>
    <t>32 (Optimize)</t>
  </si>
  <si>
    <t>33 (Optimize)</t>
  </si>
  <si>
    <t>112 (Optimize)</t>
  </si>
  <si>
    <t>117 (Optimize)</t>
  </si>
  <si>
    <t>107 (Optimize)</t>
  </si>
  <si>
    <t>105 (Optimize)</t>
  </si>
  <si>
    <t>74 (Optimize)</t>
  </si>
  <si>
    <t>18 (Optimize)</t>
  </si>
  <si>
    <t>19 (Optimize)</t>
  </si>
  <si>
    <t>23 (Optimize)</t>
  </si>
  <si>
    <t>22 (Optimize)</t>
  </si>
  <si>
    <t>62 (Optimize)</t>
  </si>
  <si>
    <t>67 (Optimize)</t>
  </si>
  <si>
    <t>Terrace Specification &amp; Price List 2017 - January 29 2017</t>
  </si>
  <si>
    <t>8989EB</t>
  </si>
  <si>
    <t>A8713108</t>
  </si>
  <si>
    <t>A871366</t>
  </si>
  <si>
    <t>A873502</t>
  </si>
  <si>
    <t>A873501</t>
  </si>
  <si>
    <t>A873504</t>
  </si>
  <si>
    <t>A873506</t>
  </si>
  <si>
    <t>A876072</t>
  </si>
  <si>
    <t>AF5RS4824</t>
  </si>
  <si>
    <t>EABS</t>
  </si>
  <si>
    <t>EAPT</t>
  </si>
  <si>
    <t>T52448S</t>
  </si>
  <si>
    <t>T52448ST2</t>
  </si>
  <si>
    <t>T54824CR</t>
  </si>
  <si>
    <t>TK04248WR</t>
  </si>
  <si>
    <t>TK06524WR</t>
  </si>
  <si>
    <t>TK06536WR</t>
  </si>
  <si>
    <t>TK06548WR</t>
  </si>
  <si>
    <t>TK322HF</t>
  </si>
  <si>
    <t>TK324PTFK</t>
  </si>
  <si>
    <t>TK336PTFK</t>
  </si>
  <si>
    <t>TK342EF</t>
  </si>
  <si>
    <t>TK342LF</t>
  </si>
  <si>
    <t>TK348PTFK</t>
  </si>
  <si>
    <t>TK365EF</t>
  </si>
  <si>
    <t>TK365LF</t>
  </si>
  <si>
    <t>TK365TF</t>
  </si>
  <si>
    <t>TK365XF</t>
  </si>
  <si>
    <t>TKDMK36</t>
  </si>
  <si>
    <t>TKEP2429PL</t>
  </si>
  <si>
    <t>TKEP2429PR</t>
  </si>
  <si>
    <t>TKG44248T</t>
  </si>
  <si>
    <t>TKG46524T</t>
  </si>
  <si>
    <t>TKG46536T</t>
  </si>
  <si>
    <t>TKG46548E</t>
  </si>
  <si>
    <t>TKG46548T</t>
  </si>
  <si>
    <t>TN51548SF</t>
  </si>
  <si>
    <t>Z16542SD</t>
  </si>
  <si>
    <t>Sliding Door 65H x 42W Frosted Translucent</t>
  </si>
  <si>
    <t>Terr Ter Elec Mtg Brkt for Ports (12 pk)-Beltline</t>
  </si>
  <si>
    <t>60 (Terrace)</t>
  </si>
  <si>
    <t>58 (Terrace)</t>
  </si>
  <si>
    <t>Jumper Cable 108W</t>
  </si>
  <si>
    <t>Jumper Cable 66W</t>
  </si>
  <si>
    <t>Ter/2.6/Align Duplex Receptacle Circuit 1</t>
  </si>
  <si>
    <t>Ter/2.6/Align Duplex Receptacle Circuit 2</t>
  </si>
  <si>
    <t>Ter/2.6/Align Duplex Receptacle Circuit 4</t>
  </si>
  <si>
    <t>Ter/2.6/Align Duplex Recept Circ 3 for 2+2</t>
  </si>
  <si>
    <t>Base Infeed 6'Sealtight Cable</t>
  </si>
  <si>
    <t>48Wx24D Rect Lam Flat Edge Single Surface</t>
  </si>
  <si>
    <t>59 (Terrace)</t>
  </si>
  <si>
    <t>128 (Terrace)</t>
  </si>
  <si>
    <t>133 (Terrace)</t>
  </si>
  <si>
    <t>123 (Terrace)</t>
  </si>
  <si>
    <t>Binder Bin</t>
  </si>
  <si>
    <t>122 (Terrace)</t>
  </si>
  <si>
    <t>Mail Box</t>
  </si>
  <si>
    <t>121 (Terrace)</t>
  </si>
  <si>
    <t>104 (Terrace)</t>
  </si>
  <si>
    <t>80 (Terrace)</t>
  </si>
  <si>
    <t>T-Span 24Dx48W Flat Eg Lam for DNA/2.6 w/Grommets</t>
  </si>
  <si>
    <t>Corner 24Dx48W w/Radial Leading Eg Flat w/Groms</t>
  </si>
  <si>
    <t>Structural Raceway Pnl Fr-No Top Trim 42 1/2Hx48W</t>
  </si>
  <si>
    <t>Structural Raceway Pnl Fr-No Top Trim 65Hx24W</t>
  </si>
  <si>
    <t>Structural Raceway Pnl Fr-No Top Trim 65Hx36W</t>
  </si>
  <si>
    <t>Structural Raceway Pnl Fr-No Top Trim 65Hx48W</t>
  </si>
  <si>
    <t>High/Low Flat Connector Kit - 22"H</t>
  </si>
  <si>
    <t>Flat Top Trim 24W w/clips</t>
  </si>
  <si>
    <t>Flat Top Trim 36W w/clips</t>
  </si>
  <si>
    <t>E End Trim Flat ConnKit - 42"H base panel</t>
  </si>
  <si>
    <t>L 90-degree Flat ConnKit - 42"H base panel</t>
  </si>
  <si>
    <t>Flat Top Trim 48W w/clips</t>
  </si>
  <si>
    <t>E End Trim Flat ConnKit - 65"H base panel</t>
  </si>
  <si>
    <t>L 90-degree Flat ConnKit - 65"H base panel</t>
  </si>
  <si>
    <t>T 3-way Flat Connector Kit - 65"H base panel</t>
  </si>
  <si>
    <t>X4-way Flat Connector Kit - 65"H base panel</t>
  </si>
  <si>
    <t>Ter 36W Sliding Door Mounting Brackets</t>
  </si>
  <si>
    <t>DNA Pnl Mnt LH 24Dx29-1/2H End Pnl Supt</t>
  </si>
  <si>
    <t>DNA Pnl Mnt RH 24Dx29-1/2H End Pnl Supt</t>
  </si>
  <si>
    <t>Ter Tackable Acoustic Tile 42H x 48W</t>
  </si>
  <si>
    <t>Ter Tackable Acoustic Tile 65H x 24W</t>
  </si>
  <si>
    <t>Ter Tackable Acoustic Tile 65H x 36W</t>
  </si>
  <si>
    <t>Ter Tackable Acoustic Ported Tile 65H x 48W</t>
  </si>
  <si>
    <t>Ter Tackable Acoustic Tile 65H x 48W</t>
  </si>
  <si>
    <t>15"D x 48"W Straight Countertops with Flat Trim</t>
  </si>
  <si>
    <t>82 (Terrace)</t>
  </si>
  <si>
    <t>97 (Terrace)</t>
  </si>
  <si>
    <t>26 (Terrace)</t>
  </si>
  <si>
    <t>33 (Terrace)</t>
  </si>
  <si>
    <t>29 (Terrace)</t>
  </si>
  <si>
    <t>32 (Terrace)</t>
  </si>
  <si>
    <t>28 (Terrace)</t>
  </si>
  <si>
    <t>97, 98 (Terrace)</t>
  </si>
  <si>
    <t>37 (Terrace)</t>
  </si>
  <si>
    <t>39 (Terrace)</t>
  </si>
  <si>
    <t>87 (Terrace)</t>
  </si>
  <si>
    <t>254 (Seating &amp; Tables)</t>
  </si>
  <si>
    <t>ATBC2S</t>
  </si>
  <si>
    <t>Electric 2 Stage Cantilevered Base</t>
  </si>
  <si>
    <t>255 (Seating &amp; Tables)</t>
  </si>
  <si>
    <t>Allsteel</t>
  </si>
  <si>
    <t>Concensys</t>
  </si>
  <si>
    <t>Optimize</t>
  </si>
  <si>
    <t>Further</t>
  </si>
  <si>
    <t>Terrace Specification &amp; Price List 2017 - Januart 29th 2017</t>
  </si>
  <si>
    <t>Seating, Tables &amp; Collaboration Price List 2017 - January 29 2017</t>
  </si>
  <si>
    <t>97, 98</t>
  </si>
  <si>
    <t>TK01524</t>
  </si>
  <si>
    <t>TK01536</t>
  </si>
  <si>
    <t>TK01548</t>
  </si>
  <si>
    <t>TK315LF</t>
  </si>
  <si>
    <t>TK324PTF</t>
  </si>
  <si>
    <t>TK336PTF</t>
  </si>
  <si>
    <t>TK348PTF</t>
  </si>
  <si>
    <t>TK380EF</t>
  </si>
  <si>
    <t>TK380LF</t>
  </si>
  <si>
    <t>TK380TF</t>
  </si>
  <si>
    <t>TK380XF</t>
  </si>
  <si>
    <t>TKG41524T</t>
  </si>
  <si>
    <t>TKG41536T</t>
  </si>
  <si>
    <t>TKG41548T</t>
  </si>
  <si>
    <t>Ter Stacking Panel Frame 15Hx24W</t>
  </si>
  <si>
    <t>Ter Stacking Panel Frame 15Hx36W</t>
  </si>
  <si>
    <t>Ter Stacking Panel Frame 15Hx48W</t>
  </si>
  <si>
    <t>L 90degree Flat ConnKit 15H stacking/segmented</t>
  </si>
  <si>
    <t>Flat Top Trim 24W</t>
  </si>
  <si>
    <t>Flat Top Trim 36W</t>
  </si>
  <si>
    <t>Flat Top Trim 48W</t>
  </si>
  <si>
    <t>E End Trim Flat ConnKit - 80"H base panel</t>
  </si>
  <si>
    <t>L 90-degree Flat ConnKit - 80"H base panel</t>
  </si>
  <si>
    <t>T 3-way Flat Connector Kit - 80"H base panel</t>
  </si>
  <si>
    <t>X4-way Flat Connector Kit - 80"H base panel</t>
  </si>
  <si>
    <t>Ter Tackable Acoustic Tile 15H x 24W</t>
  </si>
  <si>
    <t>Ter Tackable Acoustic Tile 15H x 36W</t>
  </si>
  <si>
    <t>Ter Tackable Acoustic Tile 15H x 48W</t>
  </si>
  <si>
    <t>Terrace Specification &amp; Price List 2017 - January 29, 2017</t>
  </si>
  <si>
    <t>90 (Terrace)</t>
  </si>
  <si>
    <t>58  (Terrace)</t>
  </si>
  <si>
    <t>59  (Terrace)</t>
  </si>
  <si>
    <t>128  (Terrace)</t>
  </si>
  <si>
    <t>133  (Terrace)</t>
  </si>
  <si>
    <t>123  (Terrace)</t>
  </si>
  <si>
    <t>122  (Terrace)</t>
  </si>
  <si>
    <t>121  (Terrace)</t>
  </si>
  <si>
    <t>104  (Terrace)</t>
  </si>
  <si>
    <t>27 (Terrace)</t>
  </si>
  <si>
    <t>30 (Terrace)</t>
  </si>
  <si>
    <t>Terrace</t>
  </si>
  <si>
    <t xml:space="preserve">Stride </t>
  </si>
  <si>
    <t>Cadence</t>
  </si>
  <si>
    <t>833072M, CEP3029F, CS729, Z5SC72</t>
  </si>
  <si>
    <t>Concensys Specification and Price List 2017 - January 29, 2017</t>
  </si>
  <si>
    <t>Merge</t>
  </si>
  <si>
    <t xml:space="preserve">Merge </t>
  </si>
  <si>
    <t>ALM3672RE, ATB24FC/G</t>
  </si>
  <si>
    <t>72"W x 36"D x 29"H</t>
  </si>
  <si>
    <t xml:space="preserve">Seating, Tables &amp; Collaboration Price List 2017 </t>
  </si>
  <si>
    <t>January 29th 2017</t>
  </si>
  <si>
    <t>Quip</t>
  </si>
  <si>
    <t>Lyric</t>
  </si>
  <si>
    <t>Acuity</t>
  </si>
  <si>
    <t>AWMG</t>
  </si>
  <si>
    <t>CWS-PPGO</t>
  </si>
  <si>
    <t>Seating, Tables &amp; Collaboration Specification List 2017</t>
  </si>
  <si>
    <t>Beyond</t>
  </si>
  <si>
    <t>BRGCMN9</t>
  </si>
  <si>
    <t>Framed Glass, Monolithic, Narrow
Frame Profile, 9'H to 10'H</t>
  </si>
  <si>
    <t>Feet</t>
  </si>
  <si>
    <t>N/A</t>
  </si>
  <si>
    <t>BFSBT</t>
  </si>
  <si>
    <t>BYCCCA120</t>
  </si>
  <si>
    <t>BYDFSDDSF</t>
  </si>
  <si>
    <t>BYMHSDGS</t>
  </si>
  <si>
    <t>BYSDGTSF</t>
  </si>
  <si>
    <t>BYLPG12</t>
  </si>
  <si>
    <t>Base Trim - Standard Height</t>
  </si>
  <si>
    <t>Ceiling Channel, Anodized - 120"W</t>
  </si>
  <si>
    <t>Inches</t>
  </si>
  <si>
    <t>Sliding Frameless Glass Door
Frame, Single Door, 42" Module</t>
  </si>
  <si>
    <t>Sliding Frameless Glass Door Track,
Single Door, 42" Module</t>
  </si>
  <si>
    <t>Sliding Frameless Glass, Single
Door, Full Height, 42" Module</t>
  </si>
  <si>
    <t>BFSWCFL</t>
  </si>
  <si>
    <t>Standard Wall Channel - Large</t>
  </si>
  <si>
    <t>BFSVPFL</t>
  </si>
  <si>
    <t>Post to the Floor - Two-Way</t>
  </si>
  <si>
    <t>BFGNK</t>
  </si>
  <si>
    <t>Beyond Installation Kit</t>
  </si>
  <si>
    <t>BYCCL</t>
  </si>
  <si>
    <t>Splice Kit - Two-Way</t>
  </si>
  <si>
    <t>BYCCMB010</t>
  </si>
  <si>
    <t>15/16 T-Bar Clip - 10 pack</t>
  </si>
  <si>
    <t>BYCCMD010</t>
  </si>
  <si>
    <t>Tegular Spacer - 10 pack</t>
  </si>
  <si>
    <t>BYCCS</t>
  </si>
  <si>
    <t>Splice Kit - Straight</t>
  </si>
  <si>
    <t>BFSVZR</t>
  </si>
  <si>
    <t>Zipper - QTY 1</t>
  </si>
  <si>
    <t>12"H Ladder Pull for Frameless
Glass Doors</t>
  </si>
  <si>
    <t>BFSVPFY</t>
  </si>
  <si>
    <t>Post to the Floor - 135-Degree</t>
  </si>
  <si>
    <t>BYCCY</t>
  </si>
  <si>
    <t>Splice Kit - 135-Degree</t>
  </si>
  <si>
    <t>BYDFPPGSF</t>
  </si>
  <si>
    <t>BYMHPGPS</t>
  </si>
  <si>
    <t>BYPDGSF</t>
  </si>
  <si>
    <t>BYDLGP</t>
  </si>
  <si>
    <t>Partial Strike, Pivot Frameless
GlassDoor Frame, Single Door, Fu…</t>
  </si>
  <si>
    <t>Partial Strike, Pivot Frameless Glass
Door Mounting Hardware, Single …</t>
  </si>
  <si>
    <t>Pivot Frameless Glass, Single Door,
Full Height, 39" Module</t>
  </si>
  <si>
    <t>Pivot/Hinged Frameless Glass and
Wood Door Lever</t>
  </si>
  <si>
    <t>BYDSD</t>
  </si>
  <si>
    <t>Dome Floor-Mounted Door Stop</t>
  </si>
  <si>
    <t xml:space="preserve">Inches </t>
  </si>
  <si>
    <t>832472M, CS724, PF198-182A, CEP2429F</t>
  </si>
  <si>
    <t>832448M, CBK29, CS604</t>
  </si>
  <si>
    <t>CS729, PF197-233A, T53672S, CEP3029F</t>
  </si>
  <si>
    <t>832448M, CEP2429F, CRK29, CS544, PF198-182A</t>
  </si>
  <si>
    <t>833072M, CS724, PF197-233A, CEP3029F</t>
  </si>
  <si>
    <t>Medley</t>
  </si>
  <si>
    <t>ALM48120C0, ABAR58, ABT34FG</t>
  </si>
  <si>
    <t>MDTBT48168, BSWCB18</t>
  </si>
  <si>
    <t>168"W x 48"D x 30"H Boat Top</t>
  </si>
  <si>
    <t>ALA36RND, ABX27FG</t>
  </si>
  <si>
    <t>ALA48RND, ABX34FG</t>
  </si>
  <si>
    <t>Gunlocke</t>
  </si>
  <si>
    <t xml:space="preserve">Seating, Tables &amp; Collaboration Price List 2017, Gunlocke Medley Price &amp; Specification Guide </t>
  </si>
  <si>
    <t>(Allsteel)  January 29th 2017; (Gunlocke) July 2017</t>
  </si>
  <si>
    <t>CONCENSYS</t>
  </si>
  <si>
    <t>INVOLVE</t>
  </si>
  <si>
    <t>STRIDE DESKING</t>
  </si>
  <si>
    <t>APPROACH</t>
  </si>
  <si>
    <t>ALIGN WOOD</t>
  </si>
  <si>
    <t>TRIO</t>
  </si>
  <si>
    <t>MEDLEY</t>
  </si>
  <si>
    <t>SILEA PRIVATE OFFICE</t>
  </si>
  <si>
    <t xml:space="preserve">KENNSINGTON </t>
  </si>
  <si>
    <t>CREDENTIALS</t>
  </si>
  <si>
    <t>BRIEFING</t>
  </si>
  <si>
    <t>CONVERGE</t>
  </si>
  <si>
    <t>ALLSTEEL</t>
  </si>
  <si>
    <t>GUNLOCKE</t>
  </si>
  <si>
    <t>MERGE</t>
  </si>
  <si>
    <t>AWARE</t>
  </si>
  <si>
    <t>GATHER</t>
  </si>
  <si>
    <t>HBF</t>
  </si>
  <si>
    <t>LOGICmeet</t>
  </si>
  <si>
    <t>Costa</t>
  </si>
  <si>
    <t>Linea</t>
  </si>
  <si>
    <t>Parker</t>
  </si>
  <si>
    <t>Occasional Tables</t>
  </si>
  <si>
    <t>Involve</t>
  </si>
  <si>
    <t>Essentials</t>
  </si>
  <si>
    <t>PF198-302, PT17-20TTP</t>
  </si>
  <si>
    <t>PF197-303, PT17-20TTP</t>
  </si>
  <si>
    <t>PM188-302, PT17-20TTP</t>
  </si>
  <si>
    <t>PM187-303, PT17-20TTP</t>
  </si>
  <si>
    <t>15"W x 28 7/8"D x 28"H</t>
  </si>
  <si>
    <t>Storage Specification and Price List 2017</t>
  </si>
  <si>
    <t>January 29 2017</t>
  </si>
  <si>
    <t>ELF436N, AFNLFTP-3618</t>
  </si>
  <si>
    <t>ELF336N, AFNLFTP-3618</t>
  </si>
  <si>
    <t>ELF836N, AFNLFTP-3618</t>
  </si>
  <si>
    <t>36"W x 18"D x 52.5"H</t>
  </si>
  <si>
    <t>36"W x 18"D x 39 1/2"H</t>
  </si>
  <si>
    <t>36"W x 18"D x 28"H</t>
  </si>
  <si>
    <t xml:space="preserve">Essentials </t>
  </si>
  <si>
    <t>ESC536</t>
  </si>
  <si>
    <t>ESC336</t>
  </si>
  <si>
    <t>EBC536</t>
  </si>
  <si>
    <t>EBC336</t>
  </si>
  <si>
    <t>36"W x 18"D x 64 1/4"H</t>
  </si>
  <si>
    <t>36"W x 18"D x 39 1/8"H</t>
  </si>
  <si>
    <t>ET52424LFF</t>
  </si>
  <si>
    <t>Trio</t>
  </si>
  <si>
    <t>T3LFS2H30-4LW</t>
  </si>
  <si>
    <t>36 1/8X24X29 1/8</t>
  </si>
  <si>
    <t>Gunlocke Trio Price &amp; Specification Guide</t>
  </si>
  <si>
    <t>T3BKN4H36-WW</t>
  </si>
  <si>
    <t>T3BKN3H36-WW</t>
  </si>
  <si>
    <t>T3BKN2H36-WW</t>
  </si>
  <si>
    <t>14 X 36 X 55 3/8</t>
  </si>
  <si>
    <t>14 X 36 X 41 11/16</t>
  </si>
  <si>
    <t>14 X 36 X 29 1/8</t>
  </si>
  <si>
    <t xml:space="preserve">Allsteel </t>
  </si>
  <si>
    <t>KLT572424RFF</t>
  </si>
  <si>
    <t>24"W x 24"D x 57.5"H</t>
  </si>
  <si>
    <t>T3CLD530-DW</t>
  </si>
  <si>
    <t>30"W x 24"D X 68"H</t>
  </si>
  <si>
    <t>Storage Specification and Price List 2017; Gunlocke Trio Price &amp; Specification Guide</t>
  </si>
  <si>
    <t>(Allsteel) January 29, 2017; (Gunlocke) July 2017</t>
  </si>
  <si>
    <t>January 29th, 2017</t>
  </si>
  <si>
    <t>Align</t>
  </si>
  <si>
    <t>YWMS-242 GLIDES</t>
  </si>
  <si>
    <t>KL241518MBF</t>
  </si>
  <si>
    <t>YWMS-242</t>
  </si>
  <si>
    <t>K2TF241818BF</t>
  </si>
  <si>
    <t>18"W x 18"D x 24"H</t>
  </si>
  <si>
    <t>15-7/16"W x 24"D x 26-1/2"H</t>
  </si>
  <si>
    <t>15-5/8"W x 18"D x 24"H</t>
  </si>
  <si>
    <t>ESSENTIALS PEDESTALS</t>
  </si>
  <si>
    <t>ESSENTIALS STORAGE TOWERS, OVERFILES, BOOKCASES</t>
  </si>
  <si>
    <t>ESSENTIALS LATERALS</t>
  </si>
  <si>
    <t>ALIGN METAL STORAGE</t>
  </si>
  <si>
    <t>SILEA OPEN OFFICE</t>
  </si>
  <si>
    <t>Align Wood</t>
  </si>
  <si>
    <t>CBW-MHW</t>
  </si>
  <si>
    <t>EBW-MH</t>
  </si>
  <si>
    <t>STNO</t>
  </si>
  <si>
    <t>VSTNO</t>
  </si>
  <si>
    <t>CMP-PPGA</t>
  </si>
  <si>
    <t>TROOPER</t>
  </si>
  <si>
    <t>ACCESS</t>
  </si>
  <si>
    <t>TOLLESON</t>
  </si>
  <si>
    <t>TR-HWM</t>
  </si>
  <si>
    <t>TR-MWM</t>
  </si>
  <si>
    <t>EBW-MF</t>
  </si>
  <si>
    <t>CBW-MMF</t>
  </si>
  <si>
    <t>K-LAP</t>
  </si>
  <si>
    <t>LYRIC</t>
  </si>
  <si>
    <t>VATWMG</t>
  </si>
  <si>
    <t>CBW-MMH</t>
  </si>
  <si>
    <t>ACM-MUGA</t>
  </si>
  <si>
    <t>TROOPER, TOLLESON, NIMBLE</t>
  </si>
  <si>
    <t>RELATE, SEEK, INSPIRE, SUM, ACCESS, MIMEO, LYRIC, QUIP</t>
  </si>
  <si>
    <t>#19, ACUITY</t>
  </si>
  <si>
    <t>SCOUT</t>
  </si>
  <si>
    <t>GATHER, PARALLEL, CLARITY</t>
  </si>
  <si>
    <t>ALL SEATING (Avoca, Bank of England, Calia,Camille, Carver, Genesee, Lily, Liza, Mara, Metta, Olia, Savor, Stretto, Tia, Convo, Molti, Alti, Attract, Austin, Edition, Porter, Washington, Calm, Ciji, Debonair, Fitzgeraldtm, Gracie, Iris, New Yorker, Roundabout, Urbana)</t>
  </si>
  <si>
    <t>36"W x 14"D x 54-1/4"H</t>
  </si>
  <si>
    <t>36"W x 18"D x 41-5/8"H</t>
  </si>
  <si>
    <t>36"W x 18"D x 29"H</t>
  </si>
  <si>
    <t>Gunlocke Medley Price &amp; Specification Guide</t>
  </si>
  <si>
    <t>July 1 2017</t>
  </si>
  <si>
    <t>All Seating (Andaz, Asa, Bolano, Brentwood, Camden, Carlyle, Charlotte, Corfino, Cortona, Florence, Karina, Nest, November, Perfect Pitch, Serene, Siena, Ski, Solace, Tryon, Cadre, Détente, Dove, Mode, MV9, Cheval, Lnea, Westwood, Wedge, Triscape, Trestle, Scoop, Salon, Fine Line, Esplanade, Encircle, Duna, Dialouge, Conexus, Chill III, Charlie, Carmel, C Collection, Bianco)</t>
  </si>
  <si>
    <t>ET53624LM410683</t>
  </si>
  <si>
    <t>MDBK36-4H w/doors</t>
  </si>
  <si>
    <t>MDBK36-3H w/doors</t>
  </si>
  <si>
    <t>MDBK36-2H w/doors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</si>
</sst>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F800]dddd\,\ mmmm\ dd\,\ yyyy"/>
    <numFmt numFmtId="165" formatCode="m/d/yy;@"/>
  </numFmts>
  <fonts count="25" x14ac:knownFonts="1">
    <font>
      <sz val="11"/>
      <color theme="1"/>
      <name val="Calibri"/>
      <family val="2"/>
      <scheme val="minor"/>
    </font>
    <font>
      <sz val="11"/>
      <name val="Calibri"/>
      <family val="2"/>
    </font>
    <font>
      <b/>
      <sz val="11"/>
      <name val="Calibri"/>
      <family val="2"/>
    </font>
    <font>
      <sz val="8"/>
      <name val="Verdana"/>
      <family val="2"/>
    </font>
    <font>
      <b/>
      <sz val="11"/>
      <color indexed="8"/>
      <name val="Calibri"/>
      <family val="2"/>
    </font>
    <font>
      <sz val="11"/>
      <color indexed="8"/>
      <name val="Calibri"/>
      <family val="2"/>
    </font>
    <font>
      <sz val="11"/>
      <color theme="1"/>
      <name val="Calibri"/>
      <family val="2"/>
      <scheme val="minor"/>
    </font>
    <font>
      <b/>
      <sz val="11"/>
      <color theme="1"/>
      <name val="Calibri"/>
      <family val="2"/>
      <scheme val="minor"/>
    </font>
    <font>
      <sz val="11"/>
      <color rgb="FFFF0000"/>
      <name val="Calibri"/>
      <family val="2"/>
      <scheme val="minor"/>
    </font>
    <font>
      <b/>
      <sz val="14"/>
      <color theme="1"/>
      <name val="Calibri"/>
      <family val="2"/>
      <scheme val="minor"/>
    </font>
    <font>
      <sz val="11"/>
      <name val="Calibri"/>
      <family val="2"/>
      <scheme val="minor"/>
    </font>
    <font>
      <b/>
      <sz val="11"/>
      <name val="Calibri"/>
      <family val="2"/>
      <scheme val="minor"/>
    </font>
    <font>
      <b/>
      <sz val="14"/>
      <name val="Calibri"/>
      <family val="2"/>
      <scheme val="minor"/>
    </font>
    <font>
      <b/>
      <sz val="18"/>
      <color theme="1"/>
      <name val="Calibri"/>
      <family val="2"/>
      <scheme val="minor"/>
    </font>
    <font>
      <b/>
      <sz val="12"/>
      <name val="Calibri"/>
      <family val="2"/>
      <scheme val="minor"/>
    </font>
    <font>
      <b/>
      <sz val="12"/>
      <color theme="1"/>
      <name val="Calibri"/>
      <family val="2"/>
      <scheme val="minor"/>
    </font>
    <font>
      <sz val="14"/>
      <color theme="1"/>
      <name val="Calibri"/>
      <family val="2"/>
      <scheme val="minor"/>
    </font>
    <font>
      <b/>
      <u/>
      <sz val="14"/>
      <color theme="1"/>
      <name val="Calibri"/>
      <family val="2"/>
      <scheme val="minor"/>
    </font>
    <font>
      <sz val="12"/>
      <color theme="1"/>
      <name val="Calibri"/>
      <family val="2"/>
      <scheme val="minor"/>
    </font>
    <font>
      <b/>
      <u/>
      <sz val="11"/>
      <name val="Calibri"/>
      <family val="2"/>
      <scheme val="minor"/>
    </font>
    <font>
      <u/>
      <sz val="11"/>
      <color theme="1"/>
      <name val="Calibri"/>
      <family val="2"/>
      <scheme val="minor"/>
    </font>
    <font>
      <b/>
      <u/>
      <sz val="11"/>
      <color theme="1"/>
      <name val="Calibri"/>
      <family val="2"/>
      <scheme val="minor"/>
    </font>
    <font>
      <u/>
      <sz val="11"/>
      <name val="Calibri"/>
      <family val="2"/>
      <scheme val="minor"/>
    </font>
    <font>
      <u/>
      <sz val="12"/>
      <color theme="1"/>
      <name val="Calibri"/>
      <family val="2"/>
      <scheme val="minor"/>
    </font>
    <font>
      <b/>
      <sz val="11"/>
      <color theme="0"/>
      <name val="Calibri"/>
      <family val="2"/>
      <scheme val="minor"/>
    </font>
  </fonts>
  <fills count="18">
    <fill>
      <patternFill patternType="none"/>
    </fill>
    <fill>
      <patternFill patternType="gray125"/>
    </fill>
    <fill>
      <patternFill patternType="solid">
        <fgColor theme="0" tint="-0.14999847407452621"/>
        <bgColor indexed="64"/>
      </patternFill>
    </fill>
    <fill>
      <patternFill patternType="solid">
        <fgColor theme="9" tint="0.59999389629810485"/>
        <bgColor indexed="64"/>
      </patternFill>
    </fill>
    <fill>
      <patternFill patternType="solid">
        <fgColor rgb="FFFFFF99"/>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bgColor indexed="64"/>
      </patternFill>
    </fill>
    <fill>
      <patternFill patternType="solid">
        <fgColor rgb="FFC5D9F1"/>
        <bgColor indexed="64"/>
      </patternFill>
    </fill>
    <fill>
      <patternFill patternType="solid">
        <fgColor rgb="FFFF7C80"/>
        <bgColor indexed="64"/>
      </patternFill>
    </fill>
    <fill>
      <patternFill patternType="solid">
        <fgColor theme="7" tint="0.59999389629810485"/>
        <bgColor indexed="64"/>
      </patternFill>
    </fill>
    <fill>
      <patternFill patternType="solid">
        <fgColor rgb="FF99FF99"/>
        <bgColor indexed="64"/>
      </patternFill>
    </fill>
    <fill>
      <patternFill patternType="solid">
        <fgColor rgb="FFFFFF00"/>
        <bgColor indexed="64"/>
      </patternFill>
    </fill>
    <fill>
      <patternFill patternType="solid">
        <fgColor rgb="FFFFFFCC"/>
        <bgColor indexed="64"/>
      </patternFill>
    </fill>
    <fill>
      <patternFill patternType="solid">
        <fgColor theme="6" tint="-0.249977111117893"/>
        <bgColor indexed="64"/>
      </patternFill>
    </fill>
    <fill>
      <patternFill patternType="solid">
        <fgColor theme="9" tint="-0.249977111117893"/>
        <bgColor indexed="64"/>
      </patternFill>
    </fill>
    <fill>
      <patternFill patternType="solid">
        <fgColor rgb="FFD9D9D9"/>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theme="0" tint="-0.24994659260841701"/>
      </right>
      <top style="thin">
        <color indexed="64"/>
      </top>
      <bottom style="thin">
        <color indexed="64"/>
      </bottom>
      <diagonal/>
    </border>
    <border>
      <left style="thin">
        <color theme="0" tint="-0.24994659260841701"/>
      </left>
      <right style="thin">
        <color theme="0" tint="-0.24994659260841701"/>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theme="0" tint="-0.24994659260841701"/>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thin">
        <color indexed="64"/>
      </top>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s>
  <cellStyleXfs count="3">
    <xf numFmtId="0" fontId="0" fillId="0" borderId="0"/>
    <xf numFmtId="44" fontId="6" fillId="0" borderId="0" applyFont="0" applyFill="0" applyBorder="0" applyAlignment="0" applyProtection="0"/>
    <xf numFmtId="9" fontId="6" fillId="0" borderId="0" applyFont="0" applyFill="0" applyBorder="0" applyAlignment="0" applyProtection="0"/>
  </cellStyleXfs>
  <cellXfs count="1400">
    <xf numFmtId="0" fontId="0" fillId="0" borderId="0" xfId="0"/>
    <xf numFmtId="0" fontId="0" fillId="0" borderId="0" xfId="0" applyFill="1"/>
    <xf numFmtId="0" fontId="10" fillId="0" borderId="0" xfId="0" applyFont="1"/>
    <xf numFmtId="0" fontId="7" fillId="0" borderId="0" xfId="0" applyFont="1" applyFill="1" applyAlignment="1">
      <alignment horizontal="center" vertical="center"/>
    </xf>
    <xf numFmtId="0" fontId="10" fillId="0" borderId="0" xfId="0" applyFont="1" applyFill="1" applyAlignment="1">
      <alignment horizontal="left" vertical="top" wrapText="1"/>
    </xf>
    <xf numFmtId="0" fontId="10" fillId="0" borderId="0" xfId="0" applyFont="1" applyFill="1"/>
    <xf numFmtId="0" fontId="0" fillId="0" borderId="0" xfId="0" applyAlignment="1" applyProtection="1">
      <alignment vertical="center"/>
    </xf>
    <xf numFmtId="0" fontId="7" fillId="0" borderId="0" xfId="0" applyFont="1" applyAlignment="1" applyProtection="1">
      <alignment horizontal="center" vertical="center"/>
    </xf>
    <xf numFmtId="0" fontId="7" fillId="0" borderId="0" xfId="0" applyFont="1" applyFill="1" applyAlignment="1" applyProtection="1">
      <alignment vertical="center"/>
    </xf>
    <xf numFmtId="0" fontId="7" fillId="0" borderId="0" xfId="0" applyFont="1" applyFill="1" applyAlignment="1" applyProtection="1">
      <alignment horizontal="center" vertical="center"/>
    </xf>
    <xf numFmtId="0" fontId="11" fillId="0" borderId="0" xfId="0" applyFont="1" applyFill="1" applyBorder="1" applyAlignment="1">
      <alignment horizontal="center" vertical="center" wrapText="1"/>
    </xf>
    <xf numFmtId="0" fontId="11" fillId="0" borderId="0" xfId="0" applyFont="1" applyFill="1" applyAlignment="1">
      <alignment horizontal="center" vertical="center"/>
    </xf>
    <xf numFmtId="0" fontId="0" fillId="0" borderId="0" xfId="0" applyFont="1" applyFill="1"/>
    <xf numFmtId="0" fontId="7" fillId="0" borderId="0" xfId="0" applyFont="1" applyFill="1"/>
    <xf numFmtId="0" fontId="0" fillId="0" borderId="0" xfId="0" applyFont="1" applyFill="1" applyAlignment="1">
      <alignment horizontal="left"/>
    </xf>
    <xf numFmtId="44" fontId="10" fillId="0" borderId="0" xfId="1" applyFont="1" applyFill="1" applyAlignment="1">
      <alignment horizontal="left" vertical="top" wrapText="1"/>
    </xf>
    <xf numFmtId="10" fontId="0" fillId="0" borderId="0" xfId="0" applyNumberFormat="1" applyFont="1" applyFill="1" applyBorder="1" applyAlignment="1" applyProtection="1">
      <alignment horizontal="center" vertical="center"/>
    </xf>
    <xf numFmtId="44" fontId="7" fillId="0" borderId="0" xfId="1" applyFont="1" applyFill="1" applyBorder="1" applyAlignment="1" applyProtection="1">
      <alignment horizontal="center" vertical="center"/>
    </xf>
    <xf numFmtId="0" fontId="0" fillId="0" borderId="0" xfId="0" applyAlignment="1">
      <alignment horizontal="center" vertical="center"/>
    </xf>
    <xf numFmtId="0" fontId="0" fillId="0" borderId="0" xfId="0" applyAlignment="1" applyProtection="1">
      <alignment horizontal="left" vertical="center"/>
    </xf>
    <xf numFmtId="0" fontId="0" fillId="0" borderId="0" xfId="0" applyAlignment="1" applyProtection="1">
      <alignment horizontal="center" vertical="center"/>
    </xf>
    <xf numFmtId="0" fontId="0" fillId="0" borderId="0" xfId="0" applyFill="1" applyAlignment="1" applyProtection="1">
      <alignment vertical="center"/>
    </xf>
    <xf numFmtId="9" fontId="0" fillId="0" borderId="0" xfId="0" applyNumberFormat="1" applyFont="1" applyFill="1" applyBorder="1" applyAlignment="1" applyProtection="1">
      <alignment horizontal="center" vertical="center"/>
    </xf>
    <xf numFmtId="44" fontId="7" fillId="0" borderId="0" xfId="0" applyNumberFormat="1"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10" fillId="0" borderId="0" xfId="0" applyFont="1" applyFill="1" applyAlignment="1">
      <alignment vertical="center"/>
    </xf>
    <xf numFmtId="0" fontId="0" fillId="0" borderId="0" xfId="0" applyFont="1" applyAlignment="1" applyProtection="1">
      <alignment horizontal="center" vertical="center"/>
    </xf>
    <xf numFmtId="0" fontId="0" fillId="0" borderId="0" xfId="0" applyFont="1" applyFill="1" applyAlignment="1">
      <alignment vertical="center"/>
    </xf>
    <xf numFmtId="0" fontId="0" fillId="0" borderId="0" xfId="0" applyFont="1" applyAlignment="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xf>
    <xf numFmtId="44" fontId="0" fillId="0" borderId="0" xfId="0" applyNumberFormat="1" applyFont="1" applyFill="1" applyBorder="1" applyAlignment="1" applyProtection="1">
      <alignment horizontal="center" vertical="center"/>
    </xf>
    <xf numFmtId="0" fontId="0" fillId="0" borderId="0" xfId="0" applyFont="1" applyAlignment="1" applyProtection="1">
      <alignment vertical="center"/>
    </xf>
    <xf numFmtId="0" fontId="0" fillId="0" borderId="0" xfId="0" applyFont="1" applyAlignment="1" applyProtection="1">
      <alignment horizontal="left" vertical="center"/>
    </xf>
    <xf numFmtId="0" fontId="7" fillId="0" borderId="0" xfId="0" applyFont="1" applyBorder="1" applyAlignment="1" applyProtection="1">
      <alignment horizontal="center" vertical="center"/>
    </xf>
    <xf numFmtId="10" fontId="10" fillId="0" borderId="2" xfId="1" applyNumberFormat="1" applyFont="1" applyFill="1" applyBorder="1" applyAlignment="1">
      <alignment horizontal="center" vertical="center" wrapText="1"/>
    </xf>
    <xf numFmtId="44" fontId="7" fillId="0" borderId="0" xfId="1" applyFont="1" applyFill="1" applyBorder="1"/>
    <xf numFmtId="0" fontId="10" fillId="0" borderId="0" xfId="0" applyFont="1" applyFill="1" applyBorder="1" applyAlignment="1">
      <alignment vertical="center"/>
    </xf>
    <xf numFmtId="0" fontId="10" fillId="0" borderId="0" xfId="0" applyFont="1" applyBorder="1" applyAlignment="1">
      <alignment horizontal="left" vertical="top" wrapText="1"/>
    </xf>
    <xf numFmtId="0" fontId="0" fillId="0" borderId="0" xfId="0" applyFill="1" applyAlignment="1">
      <alignment horizontal="center" vertical="center"/>
    </xf>
    <xf numFmtId="44" fontId="6" fillId="0" borderId="0" xfId="1" applyFont="1" applyFill="1" applyBorder="1" applyAlignment="1" applyProtection="1">
      <alignment horizontal="center" vertical="center"/>
    </xf>
    <xf numFmtId="44" fontId="7" fillId="0" borderId="0" xfId="1" applyFont="1" applyFill="1" applyBorder="1" applyAlignment="1" applyProtection="1">
      <alignment horizontal="left" vertical="center"/>
    </xf>
    <xf numFmtId="44" fontId="7" fillId="0" borderId="0" xfId="1" applyFont="1" applyFill="1" applyAlignment="1" applyProtection="1">
      <alignment horizontal="left" vertical="center"/>
    </xf>
    <xf numFmtId="44" fontId="6" fillId="0" borderId="0" xfId="1" applyFont="1" applyAlignment="1" applyProtection="1">
      <alignment vertical="center"/>
    </xf>
    <xf numFmtId="9" fontId="6" fillId="0" borderId="0" xfId="2" applyFont="1" applyFill="1" applyBorder="1" applyAlignment="1" applyProtection="1">
      <alignment horizontal="center" vertical="center"/>
    </xf>
    <xf numFmtId="44" fontId="6" fillId="0" borderId="0" xfId="1" applyFont="1" applyAlignment="1" applyProtection="1">
      <alignment horizontal="center" vertical="center"/>
    </xf>
    <xf numFmtId="44" fontId="0" fillId="0" borderId="0" xfId="0" applyNumberFormat="1" applyFont="1" applyFill="1" applyBorder="1" applyAlignment="1">
      <alignment horizontal="center" vertical="center"/>
    </xf>
    <xf numFmtId="44" fontId="7" fillId="0" borderId="0" xfId="1" applyFont="1" applyFill="1" applyBorder="1" applyAlignment="1">
      <alignment horizontal="center" vertical="center"/>
    </xf>
    <xf numFmtId="0" fontId="2" fillId="0" borderId="0" xfId="0" applyFont="1" applyFill="1" applyAlignment="1">
      <alignment horizontal="center"/>
    </xf>
    <xf numFmtId="44" fontId="6" fillId="0" borderId="1" xfId="1" applyFont="1" applyFill="1" applyBorder="1"/>
    <xf numFmtId="10" fontId="6" fillId="0" borderId="0" xfId="2" applyNumberFormat="1" applyFont="1" applyFill="1" applyBorder="1" applyAlignment="1">
      <alignment horizontal="center" vertical="center"/>
    </xf>
    <xf numFmtId="0" fontId="0" fillId="0" borderId="0" xfId="0" applyFont="1" applyFill="1" applyAlignment="1">
      <alignment horizontal="left" wrapText="1"/>
    </xf>
    <xf numFmtId="9" fontId="6" fillId="0" borderId="0" xfId="2" applyFont="1"/>
    <xf numFmtId="0" fontId="4" fillId="0" borderId="0" xfId="0" applyFont="1" applyFill="1" applyAlignment="1">
      <alignment horizontal="center"/>
    </xf>
    <xf numFmtId="0" fontId="7" fillId="0" borderId="0" xfId="0" applyFont="1" applyFill="1" applyBorder="1" applyAlignment="1">
      <alignment horizontal="center"/>
    </xf>
    <xf numFmtId="0" fontId="0" fillId="0" borderId="0" xfId="0" applyFont="1" applyFill="1" applyAlignment="1">
      <alignment horizontal="center" vertical="center"/>
    </xf>
    <xf numFmtId="44" fontId="6" fillId="0" borderId="0" xfId="1" applyFont="1" applyFill="1" applyAlignment="1">
      <alignment horizontal="center" vertical="center"/>
    </xf>
    <xf numFmtId="0" fontId="0" fillId="0" borderId="0" xfId="0" applyFont="1" applyFill="1" applyAlignment="1">
      <alignment horizontal="center"/>
    </xf>
    <xf numFmtId="44" fontId="7" fillId="0" borderId="0" xfId="1" applyFont="1" applyFill="1" applyBorder="1" applyAlignment="1">
      <alignment horizontal="center"/>
    </xf>
    <xf numFmtId="0" fontId="7" fillId="0" borderId="0" xfId="0" applyFont="1" applyBorder="1" applyAlignment="1" applyProtection="1">
      <alignment horizontal="center" vertical="center" wrapText="1"/>
    </xf>
    <xf numFmtId="0" fontId="11" fillId="0" borderId="0" xfId="0" applyFont="1" applyFill="1" applyAlignment="1">
      <alignment horizontal="center"/>
    </xf>
    <xf numFmtId="0" fontId="11" fillId="8" borderId="0" xfId="0" applyFont="1" applyFill="1" applyAlignment="1">
      <alignment horizontal="center" vertical="center"/>
    </xf>
    <xf numFmtId="0" fontId="10" fillId="8" borderId="0" xfId="0" applyFont="1" applyFill="1" applyAlignment="1">
      <alignment vertical="center"/>
    </xf>
    <xf numFmtId="0" fontId="10" fillId="8" borderId="0" xfId="0" applyFont="1" applyFill="1" applyAlignment="1">
      <alignment horizontal="left" vertical="center"/>
    </xf>
    <xf numFmtId="0" fontId="10" fillId="8" borderId="0" xfId="0" applyFont="1" applyFill="1" applyAlignment="1">
      <alignment horizontal="center" vertical="center"/>
    </xf>
    <xf numFmtId="0" fontId="10" fillId="8" borderId="0" xfId="0" applyFont="1" applyFill="1" applyBorder="1" applyAlignment="1">
      <alignment vertical="center"/>
    </xf>
    <xf numFmtId="0" fontId="10" fillId="8" borderId="0" xfId="0" applyFont="1" applyFill="1" applyAlignment="1" applyProtection="1">
      <alignment horizontal="center" vertical="center"/>
    </xf>
    <xf numFmtId="0" fontId="11" fillId="8" borderId="0" xfId="0" applyFont="1" applyFill="1" applyBorder="1" applyAlignment="1" applyProtection="1">
      <alignment horizontal="center" vertical="center"/>
    </xf>
    <xf numFmtId="44" fontId="10" fillId="8" borderId="0" xfId="1" applyFont="1" applyFill="1" applyAlignment="1">
      <alignment horizontal="center" vertical="center"/>
    </xf>
    <xf numFmtId="44" fontId="10" fillId="8" borderId="0" xfId="1" applyFont="1" applyFill="1" applyAlignment="1">
      <alignment vertical="center"/>
    </xf>
    <xf numFmtId="0" fontId="10" fillId="8" borderId="0" xfId="0" applyFont="1" applyFill="1" applyAlignment="1" applyProtection="1">
      <alignment vertical="center"/>
    </xf>
    <xf numFmtId="0" fontId="11" fillId="8" borderId="0" xfId="0" applyFont="1" applyFill="1" applyAlignment="1" applyProtection="1">
      <alignment vertical="center"/>
    </xf>
    <xf numFmtId="0" fontId="11" fillId="8" borderId="0" xfId="0" applyFont="1" applyFill="1" applyBorder="1" applyAlignment="1">
      <alignment horizontal="center" vertical="center"/>
    </xf>
    <xf numFmtId="0" fontId="10" fillId="8" borderId="0" xfId="0" applyFont="1" applyFill="1" applyAlignment="1" applyProtection="1">
      <alignment horizontal="left" vertical="center"/>
    </xf>
    <xf numFmtId="44" fontId="10" fillId="8" borderId="0" xfId="1" applyFont="1" applyFill="1" applyAlignment="1" applyProtection="1">
      <alignment horizontal="center" vertical="center"/>
    </xf>
    <xf numFmtId="44" fontId="12" fillId="8" borderId="4" xfId="1" applyFont="1" applyFill="1" applyBorder="1" applyAlignment="1" applyProtection="1">
      <alignment horizontal="center" vertical="center"/>
    </xf>
    <xf numFmtId="0" fontId="7" fillId="3" borderId="1" xfId="0" applyFont="1" applyFill="1" applyBorder="1" applyAlignment="1">
      <alignment horizontal="center" vertical="center"/>
    </xf>
    <xf numFmtId="44" fontId="10" fillId="0" borderId="1" xfId="1" applyFont="1" applyFill="1" applyBorder="1" applyAlignment="1">
      <alignment horizontal="left" vertical="top" wrapText="1"/>
    </xf>
    <xf numFmtId="0" fontId="9" fillId="0" borderId="0" xfId="0" applyFont="1" applyFill="1" applyBorder="1" applyAlignment="1" applyProtection="1">
      <alignment vertical="center"/>
    </xf>
    <xf numFmtId="0" fontId="7" fillId="5" borderId="1" xfId="0" applyFont="1" applyFill="1" applyBorder="1" applyAlignment="1" applyProtection="1">
      <alignment horizontal="center" vertical="center"/>
    </xf>
    <xf numFmtId="0" fontId="11" fillId="9" borderId="5" xfId="0" applyFont="1" applyFill="1" applyBorder="1" applyAlignment="1" applyProtection="1">
      <alignment horizontal="center" vertical="center" wrapText="1"/>
    </xf>
    <xf numFmtId="0" fontId="11" fillId="9" borderId="6" xfId="0" applyFont="1" applyFill="1" applyBorder="1" applyAlignment="1" applyProtection="1">
      <alignment horizontal="center" vertical="center" wrapText="1"/>
    </xf>
    <xf numFmtId="44" fontId="11" fillId="9" borderId="8" xfId="1" applyFont="1" applyFill="1" applyBorder="1" applyAlignment="1" applyProtection="1">
      <alignment horizontal="center" vertical="center" wrapText="1"/>
    </xf>
    <xf numFmtId="44" fontId="11" fillId="9" borderId="6" xfId="1" applyFont="1" applyFill="1" applyBorder="1" applyAlignment="1" applyProtection="1">
      <alignment horizontal="center" vertical="center" wrapText="1"/>
    </xf>
    <xf numFmtId="44" fontId="11" fillId="9" borderId="9" xfId="1" applyFont="1" applyFill="1" applyBorder="1" applyAlignment="1" applyProtection="1">
      <alignment horizontal="center" vertical="center" wrapText="1"/>
    </xf>
    <xf numFmtId="0" fontId="0" fillId="0" borderId="0" xfId="0" applyFont="1" applyFill="1" applyBorder="1" applyAlignment="1">
      <alignment horizontal="center"/>
    </xf>
    <xf numFmtId="0" fontId="7" fillId="0" borderId="0" xfId="0" applyFont="1" applyFill="1" applyAlignment="1">
      <alignment horizontal="center" vertical="center"/>
    </xf>
    <xf numFmtId="9" fontId="11" fillId="0" borderId="0" xfId="2" applyFont="1" applyFill="1" applyAlignment="1">
      <alignment horizontal="center"/>
    </xf>
    <xf numFmtId="44" fontId="11" fillId="0" borderId="0" xfId="1" applyFont="1" applyFill="1" applyAlignment="1">
      <alignment horizontal="center"/>
    </xf>
    <xf numFmtId="3" fontId="11" fillId="0" borderId="0" xfId="0" applyNumberFormat="1" applyFont="1" applyFill="1" applyAlignment="1">
      <alignment horizontal="center"/>
    </xf>
    <xf numFmtId="3" fontId="6" fillId="0" borderId="0" xfId="2" applyNumberFormat="1" applyFont="1" applyFill="1"/>
    <xf numFmtId="3" fontId="7" fillId="0" borderId="0" xfId="1" applyNumberFormat="1" applyFont="1" applyFill="1" applyBorder="1"/>
    <xf numFmtId="3" fontId="6" fillId="0" borderId="0" xfId="2" applyNumberFormat="1" applyFont="1"/>
    <xf numFmtId="0" fontId="16" fillId="0" borderId="0" xfId="0" applyFont="1"/>
    <xf numFmtId="0" fontId="16" fillId="0" borderId="0" xfId="0" applyFont="1" applyAlignment="1">
      <alignment horizontal="left" vertical="top"/>
    </xf>
    <xf numFmtId="0" fontId="16" fillId="0" borderId="0" xfId="0" applyFont="1" applyFill="1"/>
    <xf numFmtId="0" fontId="0" fillId="0" borderId="0" xfId="0"/>
    <xf numFmtId="44" fontId="6" fillId="0" borderId="0" xfId="1" applyFont="1"/>
    <xf numFmtId="0" fontId="0" fillId="0" borderId="0" xfId="0" applyFont="1" applyFill="1"/>
    <xf numFmtId="0" fontId="0" fillId="0" borderId="0" xfId="0" applyFont="1"/>
    <xf numFmtId="44" fontId="6" fillId="0" borderId="0" xfId="1" applyFont="1" applyFill="1"/>
    <xf numFmtId="9" fontId="6" fillId="0" borderId="0" xfId="2" applyFont="1" applyFill="1"/>
    <xf numFmtId="0" fontId="0" fillId="0" borderId="0" xfId="0" applyFont="1" applyFill="1" applyBorder="1"/>
    <xf numFmtId="44" fontId="16" fillId="0" borderId="0" xfId="1" applyFont="1" applyFill="1" applyBorder="1" applyAlignment="1">
      <alignment horizontal="center" vertical="center"/>
    </xf>
    <xf numFmtId="0" fontId="10" fillId="8" borderId="3" xfId="0" applyFont="1" applyFill="1" applyBorder="1" applyAlignment="1" applyProtection="1">
      <alignment horizontal="left" vertical="center" wrapText="1"/>
    </xf>
    <xf numFmtId="0" fontId="9" fillId="0" borderId="0" xfId="0" applyFont="1" applyAlignment="1">
      <alignment horizontal="left"/>
    </xf>
    <xf numFmtId="0" fontId="17" fillId="0" borderId="0" xfId="0" applyFont="1"/>
    <xf numFmtId="0" fontId="0" fillId="0" borderId="0" xfId="0" applyFill="1" applyBorder="1" applyAlignment="1" applyProtection="1">
      <alignment vertical="center"/>
    </xf>
    <xf numFmtId="0" fontId="0" fillId="0" borderId="0" xfId="0" applyBorder="1" applyAlignment="1" applyProtection="1">
      <alignment vertical="center"/>
    </xf>
    <xf numFmtId="0" fontId="9" fillId="0" borderId="0" xfId="0" applyFont="1" applyFill="1" applyBorder="1" applyAlignment="1" applyProtection="1">
      <alignment horizontal="center" vertical="center"/>
    </xf>
    <xf numFmtId="0" fontId="7" fillId="0" borderId="48" xfId="0" applyFont="1" applyFill="1" applyBorder="1" applyAlignment="1" applyProtection="1">
      <alignment horizontal="center" vertical="center"/>
    </xf>
    <xf numFmtId="0" fontId="11" fillId="0" borderId="21" xfId="0" applyFont="1" applyFill="1" applyBorder="1" applyAlignment="1" applyProtection="1">
      <alignment horizontal="center" vertical="center"/>
    </xf>
    <xf numFmtId="0" fontId="7" fillId="0" borderId="52" xfId="0" applyFont="1" applyFill="1" applyBorder="1" applyAlignment="1" applyProtection="1">
      <alignment horizontal="center" vertical="center"/>
    </xf>
    <xf numFmtId="44" fontId="6" fillId="0" borderId="0" xfId="1" applyFont="1" applyFill="1" applyAlignment="1" applyProtection="1">
      <alignment horizontal="center" vertical="center"/>
    </xf>
    <xf numFmtId="44" fontId="6" fillId="0" borderId="0" xfId="1" applyFont="1" applyFill="1" applyAlignment="1" applyProtection="1">
      <alignment vertical="center"/>
    </xf>
    <xf numFmtId="0" fontId="10" fillId="2" borderId="1" xfId="0" applyFont="1" applyFill="1" applyBorder="1" applyAlignment="1" applyProtection="1">
      <alignment horizontal="center" vertical="center" wrapText="1"/>
      <protection locked="0"/>
    </xf>
    <xf numFmtId="44" fontId="10" fillId="2" borderId="1" xfId="1" applyFont="1" applyFill="1" applyBorder="1" applyAlignment="1" applyProtection="1">
      <alignment horizontal="center" vertical="center" wrapText="1"/>
      <protection locked="0"/>
    </xf>
    <xf numFmtId="10" fontId="10" fillId="2" borderId="1" xfId="2" applyNumberFormat="1"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protection locked="0"/>
    </xf>
    <xf numFmtId="0" fontId="11" fillId="9" borderId="22" xfId="0" applyFont="1" applyFill="1" applyBorder="1" applyAlignment="1" applyProtection="1">
      <alignment horizontal="center" vertical="center"/>
    </xf>
    <xf numFmtId="0" fontId="11" fillId="0" borderId="48" xfId="0" applyFont="1" applyFill="1" applyBorder="1" applyAlignment="1" applyProtection="1">
      <alignment horizontal="center" vertical="center"/>
    </xf>
    <xf numFmtId="0" fontId="11" fillId="0" borderId="42" xfId="0" applyFont="1" applyFill="1" applyBorder="1" applyAlignment="1" applyProtection="1">
      <alignment horizontal="center" vertical="center"/>
    </xf>
    <xf numFmtId="0" fontId="11" fillId="9" borderId="5" xfId="0" applyFont="1" applyFill="1" applyBorder="1" applyAlignment="1" applyProtection="1">
      <alignment horizontal="center" vertical="center"/>
    </xf>
    <xf numFmtId="0" fontId="0" fillId="0" borderId="0" xfId="0" applyFont="1" applyFill="1" applyBorder="1" applyAlignment="1">
      <alignment vertical="center"/>
    </xf>
    <xf numFmtId="0" fontId="11" fillId="0" borderId="0" xfId="0" applyFont="1" applyFill="1" applyBorder="1" applyAlignment="1" applyProtection="1">
      <alignment horizontal="center" vertical="center"/>
    </xf>
    <xf numFmtId="0" fontId="10" fillId="0" borderId="0"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xf>
    <xf numFmtId="0" fontId="7" fillId="9" borderId="5" xfId="0" applyFont="1" applyFill="1" applyBorder="1" applyAlignment="1" applyProtection="1">
      <alignment horizontal="center" vertical="center" wrapText="1"/>
    </xf>
    <xf numFmtId="0" fontId="7" fillId="9" borderId="6" xfId="0" applyFont="1" applyFill="1" applyBorder="1" applyAlignment="1" applyProtection="1">
      <alignment horizontal="center" vertical="center" wrapText="1"/>
    </xf>
    <xf numFmtId="44" fontId="7" fillId="9" borderId="8" xfId="1" applyFont="1" applyFill="1" applyBorder="1" applyAlignment="1" applyProtection="1">
      <alignment horizontal="center" vertical="center" wrapText="1"/>
    </xf>
    <xf numFmtId="44" fontId="7" fillId="9" borderId="6" xfId="1" applyFont="1" applyFill="1" applyBorder="1" applyAlignment="1" applyProtection="1">
      <alignment horizontal="center" vertical="center" wrapText="1"/>
    </xf>
    <xf numFmtId="44" fontId="7" fillId="9" borderId="9" xfId="1" applyFont="1" applyFill="1" applyBorder="1" applyAlignment="1" applyProtection="1">
      <alignment horizontal="center" vertical="center" wrapText="1"/>
    </xf>
    <xf numFmtId="44" fontId="11" fillId="0" borderId="51" xfId="1" applyFont="1" applyFill="1" applyBorder="1" applyAlignment="1" applyProtection="1">
      <alignment horizontal="center" vertical="center" wrapText="1"/>
    </xf>
    <xf numFmtId="0" fontId="10" fillId="2" borderId="48" xfId="0" applyFont="1" applyFill="1" applyBorder="1" applyAlignment="1" applyProtection="1">
      <alignment horizontal="left" vertical="center" wrapText="1"/>
      <protection locked="0"/>
    </xf>
    <xf numFmtId="0" fontId="10" fillId="2" borderId="48" xfId="0" applyFont="1" applyFill="1" applyBorder="1" applyAlignment="1" applyProtection="1">
      <alignment horizontal="left" vertical="center"/>
      <protection locked="0"/>
    </xf>
    <xf numFmtId="0" fontId="10" fillId="2" borderId="42" xfId="0" applyFont="1" applyFill="1" applyBorder="1" applyAlignment="1" applyProtection="1">
      <alignment horizontal="left" vertical="center"/>
      <protection locked="0"/>
    </xf>
    <xf numFmtId="0" fontId="10" fillId="2" borderId="43" xfId="0" applyFont="1" applyFill="1" applyBorder="1" applyAlignment="1" applyProtection="1">
      <alignment horizontal="center" vertical="center"/>
      <protection locked="0"/>
    </xf>
    <xf numFmtId="44" fontId="11" fillId="0" borderId="44" xfId="1"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xf>
    <xf numFmtId="0" fontId="11" fillId="0" borderId="48" xfId="0" applyFont="1" applyFill="1" applyBorder="1" applyAlignment="1">
      <alignment horizontal="center" vertical="center"/>
    </xf>
    <xf numFmtId="0" fontId="11" fillId="0" borderId="48" xfId="0" applyFont="1" applyFill="1" applyBorder="1" applyAlignment="1">
      <alignment horizontal="center" vertical="center" wrapText="1"/>
    </xf>
    <xf numFmtId="0" fontId="11" fillId="0" borderId="42" xfId="0" applyFont="1" applyFill="1" applyBorder="1" applyAlignment="1">
      <alignment horizontal="center" vertical="center"/>
    </xf>
    <xf numFmtId="0" fontId="0" fillId="0" borderId="0" xfId="0" applyFont="1" applyFill="1" applyBorder="1" applyAlignment="1">
      <alignment horizontal="center" vertical="center"/>
    </xf>
    <xf numFmtId="0" fontId="0" fillId="2" borderId="1" xfId="0" applyFill="1" applyBorder="1" applyAlignment="1" applyProtection="1">
      <alignment horizontal="left" vertical="center"/>
      <protection locked="0"/>
    </xf>
    <xf numFmtId="0" fontId="11" fillId="0" borderId="52" xfId="0" applyFont="1" applyFill="1" applyBorder="1" applyAlignment="1">
      <alignment horizontal="center" vertical="center"/>
    </xf>
    <xf numFmtId="0" fontId="11" fillId="6" borderId="5" xfId="0" applyFont="1" applyFill="1" applyBorder="1" applyAlignment="1" applyProtection="1">
      <alignment horizontal="center" vertical="center"/>
    </xf>
    <xf numFmtId="0" fontId="10" fillId="0" borderId="1" xfId="0" applyFont="1" applyFill="1" applyBorder="1" applyAlignment="1" applyProtection="1">
      <alignment vertical="center"/>
    </xf>
    <xf numFmtId="0" fontId="11" fillId="6" borderId="5" xfId="0" applyFont="1" applyFill="1" applyBorder="1" applyAlignment="1" applyProtection="1">
      <alignment horizontal="center" vertical="center" wrapText="1"/>
    </xf>
    <xf numFmtId="0" fontId="11" fillId="6" borderId="6" xfId="0" applyFont="1" applyFill="1" applyBorder="1" applyAlignment="1" applyProtection="1">
      <alignment horizontal="center" vertical="center" wrapText="1"/>
    </xf>
    <xf numFmtId="44" fontId="11" fillId="6" borderId="8" xfId="1" applyFont="1" applyFill="1" applyBorder="1" applyAlignment="1" applyProtection="1">
      <alignment horizontal="center" vertical="center" wrapText="1"/>
    </xf>
    <xf numFmtId="44" fontId="11" fillId="6" borderId="6" xfId="1" applyFont="1" applyFill="1" applyBorder="1" applyAlignment="1" applyProtection="1">
      <alignment horizontal="center" vertical="center" wrapText="1"/>
    </xf>
    <xf numFmtId="44" fontId="11" fillId="6" borderId="9" xfId="1" applyFont="1" applyFill="1" applyBorder="1" applyAlignment="1" applyProtection="1">
      <alignment horizontal="center" vertical="center" wrapText="1"/>
    </xf>
    <xf numFmtId="44" fontId="10" fillId="0" borderId="0" xfId="1" applyFont="1" applyFill="1" applyAlignment="1" applyProtection="1">
      <alignment vertical="center"/>
    </xf>
    <xf numFmtId="0" fontId="10" fillId="0" borderId="0" xfId="0" applyFont="1" applyFill="1" applyAlignment="1" applyProtection="1">
      <alignment horizontal="left" vertical="center"/>
    </xf>
    <xf numFmtId="0" fontId="10" fillId="0" borderId="0" xfId="0" applyFont="1" applyFill="1" applyAlignment="1" applyProtection="1">
      <alignment vertical="center"/>
    </xf>
    <xf numFmtId="0" fontId="10" fillId="0" borderId="0" xfId="0" applyFont="1" applyFill="1" applyAlignment="1" applyProtection="1">
      <alignment horizontal="center" vertical="center"/>
    </xf>
    <xf numFmtId="44" fontId="10" fillId="0" borderId="0" xfId="1" applyFont="1" applyFill="1" applyAlignment="1" applyProtection="1">
      <alignment horizontal="center" vertical="center"/>
    </xf>
    <xf numFmtId="0" fontId="10" fillId="2" borderId="48" xfId="0" applyFont="1" applyFill="1" applyBorder="1" applyAlignment="1" applyProtection="1">
      <alignment vertical="center"/>
      <protection locked="0"/>
    </xf>
    <xf numFmtId="0" fontId="10" fillId="2" borderId="42" xfId="0" applyFont="1" applyFill="1" applyBorder="1" applyAlignment="1" applyProtection="1">
      <alignment vertical="center"/>
      <protection locked="0"/>
    </xf>
    <xf numFmtId="0" fontId="7" fillId="3" borderId="1" xfId="0" applyFont="1" applyFill="1" applyBorder="1" applyAlignment="1" applyProtection="1">
      <alignment horizontal="center" vertical="center" wrapText="1"/>
    </xf>
    <xf numFmtId="0" fontId="7" fillId="3" borderId="1" xfId="0" applyFont="1" applyFill="1" applyBorder="1" applyAlignment="1">
      <alignment horizontal="center" vertical="center" wrapText="1"/>
    </xf>
    <xf numFmtId="0" fontId="7" fillId="11" borderId="1" xfId="0" applyFont="1" applyFill="1" applyBorder="1" applyAlignment="1" applyProtection="1">
      <alignment horizontal="center" vertical="center" wrapText="1"/>
    </xf>
    <xf numFmtId="0" fontId="7" fillId="7" borderId="1" xfId="0" applyFont="1" applyFill="1" applyBorder="1" applyAlignment="1" applyProtection="1">
      <alignment horizontal="center" vertical="center" wrapText="1"/>
    </xf>
    <xf numFmtId="0" fontId="11" fillId="3" borderId="5" xfId="0" applyFont="1" applyFill="1" applyBorder="1" applyAlignment="1">
      <alignment horizontal="center" vertical="center"/>
    </xf>
    <xf numFmtId="0" fontId="7" fillId="3" borderId="63" xfId="0" applyFont="1" applyFill="1" applyBorder="1" applyAlignment="1">
      <alignment horizontal="center"/>
    </xf>
    <xf numFmtId="44" fontId="6" fillId="0" borderId="1" xfId="1" applyFont="1" applyFill="1" applyBorder="1" applyAlignment="1">
      <alignment horizontal="left" vertical="center"/>
    </xf>
    <xf numFmtId="0" fontId="0" fillId="8" borderId="1" xfId="0" applyFill="1" applyBorder="1" applyAlignment="1">
      <alignment horizontal="center" vertical="center" wrapText="1"/>
    </xf>
    <xf numFmtId="0" fontId="0" fillId="8"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7" fillId="11" borderId="1" xfId="0" applyFont="1" applyFill="1" applyBorder="1" applyAlignment="1">
      <alignment horizontal="center" vertical="center"/>
    </xf>
    <xf numFmtId="0" fontId="7" fillId="7" borderId="1" xfId="0" applyFont="1" applyFill="1" applyBorder="1" applyAlignment="1">
      <alignment horizontal="center"/>
    </xf>
    <xf numFmtId="44" fontId="7" fillId="7" borderId="1" xfId="1" applyFont="1" applyFill="1" applyBorder="1" applyAlignment="1">
      <alignment horizontal="center"/>
    </xf>
    <xf numFmtId="0" fontId="7" fillId="7" borderId="1" xfId="0" applyFont="1" applyFill="1" applyBorder="1" applyAlignment="1">
      <alignment horizontal="center" vertical="center"/>
    </xf>
    <xf numFmtId="9" fontId="7" fillId="7" borderId="1" xfId="2" applyFont="1" applyFill="1" applyBorder="1" applyAlignment="1">
      <alignment horizontal="center"/>
    </xf>
    <xf numFmtId="0" fontId="7" fillId="3" borderId="5" xfId="0" applyFont="1" applyFill="1" applyBorder="1" applyAlignment="1">
      <alignment horizontal="center"/>
    </xf>
    <xf numFmtId="0" fontId="7" fillId="3" borderId="6" xfId="0" applyFont="1" applyFill="1" applyBorder="1" applyAlignment="1">
      <alignment horizontal="center"/>
    </xf>
    <xf numFmtId="44" fontId="7" fillId="3" borderId="6" xfId="1" applyFont="1" applyFill="1" applyBorder="1" applyAlignment="1">
      <alignment horizontal="center"/>
    </xf>
    <xf numFmtId="0" fontId="7" fillId="3" borderId="6" xfId="0" applyFont="1" applyFill="1" applyBorder="1" applyAlignment="1">
      <alignment horizontal="center" vertical="center" wrapText="1"/>
    </xf>
    <xf numFmtId="9" fontId="7" fillId="3" borderId="6" xfId="2" applyFont="1" applyFill="1" applyBorder="1" applyAlignment="1">
      <alignment horizontal="center"/>
    </xf>
    <xf numFmtId="0" fontId="7" fillId="3" borderId="41" xfId="0" applyFont="1" applyFill="1" applyBorder="1" applyAlignment="1">
      <alignment horizontal="center" vertical="center"/>
    </xf>
    <xf numFmtId="44" fontId="0" fillId="0" borderId="51" xfId="0" applyNumberFormat="1" applyFont="1" applyFill="1" applyBorder="1" applyAlignment="1">
      <alignment horizontal="center" vertical="center"/>
    </xf>
    <xf numFmtId="0" fontId="0" fillId="8" borderId="43" xfId="0" applyFill="1" applyBorder="1" applyAlignment="1">
      <alignment horizontal="center" vertical="center" wrapText="1"/>
    </xf>
    <xf numFmtId="0" fontId="0" fillId="8" borderId="43" xfId="0" applyFont="1" applyFill="1" applyBorder="1" applyAlignment="1">
      <alignment horizontal="center" vertical="center" wrapText="1"/>
    </xf>
    <xf numFmtId="44" fontId="6" fillId="0" borderId="43" xfId="1" applyFont="1" applyFill="1" applyBorder="1" applyAlignment="1">
      <alignment horizontal="left" vertical="center"/>
    </xf>
    <xf numFmtId="44" fontId="0" fillId="0" borderId="44" xfId="0" applyNumberFormat="1" applyFont="1" applyFill="1" applyBorder="1" applyAlignment="1">
      <alignment horizontal="center" vertical="center"/>
    </xf>
    <xf numFmtId="0" fontId="0" fillId="0" borderId="43" xfId="0" applyFill="1" applyBorder="1" applyAlignment="1">
      <alignment horizontal="center" vertical="center" wrapText="1"/>
    </xf>
    <xf numFmtId="0" fontId="0" fillId="0" borderId="43" xfId="0" applyFont="1" applyFill="1" applyBorder="1" applyAlignment="1">
      <alignment horizontal="center" vertical="center" wrapText="1"/>
    </xf>
    <xf numFmtId="0" fontId="10" fillId="0" borderId="0" xfId="0" applyFont="1" applyFill="1" applyBorder="1" applyAlignment="1">
      <alignment horizontal="left" vertical="top" wrapText="1"/>
    </xf>
    <xf numFmtId="44" fontId="6" fillId="0" borderId="20" xfId="1" applyFont="1" applyFill="1" applyBorder="1"/>
    <xf numFmtId="10" fontId="10" fillId="0" borderId="18" xfId="1" applyNumberFormat="1" applyFont="1" applyFill="1" applyBorder="1" applyAlignment="1">
      <alignment horizontal="center" vertical="center" wrapText="1"/>
    </xf>
    <xf numFmtId="0" fontId="11" fillId="7" borderId="5" xfId="0" applyFont="1" applyFill="1" applyBorder="1" applyAlignment="1">
      <alignment horizontal="center" vertical="center"/>
    </xf>
    <xf numFmtId="0" fontId="11" fillId="7" borderId="25" xfId="0" applyFont="1" applyFill="1" applyBorder="1" applyAlignment="1">
      <alignment horizontal="center"/>
    </xf>
    <xf numFmtId="0" fontId="8" fillId="7" borderId="25" xfId="0" applyFont="1" applyFill="1" applyBorder="1" applyAlignment="1">
      <alignment vertical="top" wrapText="1"/>
    </xf>
    <xf numFmtId="44" fontId="8" fillId="7" borderId="25" xfId="1" applyFont="1" applyFill="1" applyBorder="1" applyAlignment="1">
      <alignment vertical="top" wrapText="1"/>
    </xf>
    <xf numFmtId="9" fontId="8" fillId="7" borderId="25" xfId="2" applyFont="1" applyFill="1" applyBorder="1" applyAlignment="1">
      <alignment vertical="top" wrapText="1"/>
    </xf>
    <xf numFmtId="3" fontId="8" fillId="7" borderId="25" xfId="0" applyNumberFormat="1" applyFont="1" applyFill="1" applyBorder="1" applyAlignment="1">
      <alignment vertical="top" wrapText="1"/>
    </xf>
    <xf numFmtId="0" fontId="11" fillId="7" borderId="26" xfId="0" applyFont="1" applyFill="1" applyBorder="1" applyAlignment="1">
      <alignment horizontal="center"/>
    </xf>
    <xf numFmtId="0" fontId="7" fillId="7" borderId="24" xfId="0" applyFont="1" applyFill="1" applyBorder="1" applyAlignment="1">
      <alignment horizontal="center"/>
    </xf>
    <xf numFmtId="0" fontId="0" fillId="0" borderId="1" xfId="0" applyFill="1" applyBorder="1" applyAlignment="1">
      <alignment horizontal="left" vertical="center"/>
    </xf>
    <xf numFmtId="0" fontId="0" fillId="0" borderId="1" xfId="0" applyFill="1" applyBorder="1" applyAlignment="1">
      <alignment horizontal="center" vertical="center"/>
    </xf>
    <xf numFmtId="0" fontId="0" fillId="8" borderId="1" xfId="0" applyFont="1" applyFill="1" applyBorder="1" applyAlignment="1">
      <alignment horizontal="center" vertical="center"/>
    </xf>
    <xf numFmtId="44" fontId="7" fillId="7" borderId="6" xfId="1" applyFont="1" applyFill="1" applyBorder="1" applyAlignment="1">
      <alignment horizontal="center"/>
    </xf>
    <xf numFmtId="0" fontId="7" fillId="7" borderId="6" xfId="0" applyFont="1" applyFill="1" applyBorder="1" applyAlignment="1">
      <alignment horizontal="center" vertical="center"/>
    </xf>
    <xf numFmtId="0" fontId="11" fillId="0" borderId="45" xfId="0" applyFont="1" applyFill="1" applyBorder="1" applyAlignment="1">
      <alignment horizontal="center"/>
    </xf>
    <xf numFmtId="0" fontId="0" fillId="0" borderId="29" xfId="0" applyFont="1" applyFill="1" applyBorder="1"/>
    <xf numFmtId="0" fontId="11" fillId="11" borderId="25" xfId="0" applyFont="1" applyFill="1" applyBorder="1" applyAlignment="1">
      <alignment horizontal="center"/>
    </xf>
    <xf numFmtId="0" fontId="11" fillId="11" borderId="5" xfId="0" applyFont="1" applyFill="1" applyBorder="1" applyAlignment="1">
      <alignment horizontal="center" vertical="center"/>
    </xf>
    <xf numFmtId="0" fontId="10" fillId="11" borderId="8" xfId="0" applyFont="1" applyFill="1" applyBorder="1" applyAlignment="1">
      <alignment vertical="top" wrapText="1"/>
    </xf>
    <xf numFmtId="0" fontId="10" fillId="11" borderId="15" xfId="0" applyFont="1" applyFill="1" applyBorder="1" applyAlignment="1">
      <alignment vertical="top" wrapText="1"/>
    </xf>
    <xf numFmtId="0" fontId="10" fillId="11" borderId="9" xfId="0" applyFont="1" applyFill="1" applyBorder="1" applyAlignment="1">
      <alignment vertical="top" wrapText="1"/>
    </xf>
    <xf numFmtId="44" fontId="6" fillId="0" borderId="1" xfId="1" applyFont="1" applyFill="1" applyBorder="1" applyAlignment="1">
      <alignment vertical="center"/>
    </xf>
    <xf numFmtId="10" fontId="10" fillId="0" borderId="1" xfId="1" applyNumberFormat="1" applyFont="1" applyFill="1" applyBorder="1" applyAlignment="1">
      <alignment horizontal="center" vertical="center" wrapText="1"/>
    </xf>
    <xf numFmtId="3" fontId="0" fillId="0" borderId="1" xfId="0" applyNumberFormat="1" applyFont="1" applyFill="1" applyBorder="1" applyAlignment="1">
      <alignment horizontal="center" vertical="center"/>
    </xf>
    <xf numFmtId="0" fontId="7" fillId="11" borderId="24" xfId="0" applyFont="1" applyFill="1" applyBorder="1" applyAlignment="1">
      <alignment horizontal="center"/>
    </xf>
    <xf numFmtId="0" fontId="11" fillId="11" borderId="8" xfId="0" applyFont="1" applyFill="1" applyBorder="1" applyAlignment="1">
      <alignment horizontal="center"/>
    </xf>
    <xf numFmtId="0" fontId="8" fillId="11" borderId="15" xfId="0" applyFont="1" applyFill="1" applyBorder="1" applyAlignment="1">
      <alignment vertical="top" wrapText="1"/>
    </xf>
    <xf numFmtId="0" fontId="0" fillId="11" borderId="26" xfId="0" applyFont="1" applyFill="1" applyBorder="1"/>
    <xf numFmtId="0" fontId="7" fillId="10" borderId="1" xfId="0" applyFont="1" applyFill="1" applyBorder="1" applyAlignment="1">
      <alignment horizontal="center" vertical="center"/>
    </xf>
    <xf numFmtId="0" fontId="11" fillId="10" borderId="24" xfId="0" applyFont="1" applyFill="1" applyBorder="1" applyAlignment="1">
      <alignment horizontal="center" vertical="center"/>
    </xf>
    <xf numFmtId="0" fontId="10" fillId="10" borderId="25" xfId="0" applyFont="1" applyFill="1" applyBorder="1" applyAlignment="1">
      <alignment vertical="top" wrapText="1"/>
    </xf>
    <xf numFmtId="0" fontId="10" fillId="10" borderId="26" xfId="0" applyFont="1" applyFill="1" applyBorder="1" applyAlignment="1">
      <alignment vertical="top" wrapText="1"/>
    </xf>
    <xf numFmtId="0" fontId="7" fillId="10" borderId="1" xfId="0" applyFont="1" applyFill="1" applyBorder="1" applyAlignment="1" applyProtection="1">
      <alignment horizontal="center" vertical="center" wrapText="1"/>
    </xf>
    <xf numFmtId="0" fontId="7" fillId="10" borderId="1" xfId="0" applyFont="1" applyFill="1" applyBorder="1" applyAlignment="1">
      <alignment horizontal="center" vertical="center" wrapText="1"/>
    </xf>
    <xf numFmtId="0" fontId="7" fillId="12" borderId="1" xfId="0" applyFont="1" applyFill="1" applyBorder="1" applyAlignment="1">
      <alignment horizontal="center" vertical="center"/>
    </xf>
    <xf numFmtId="0" fontId="7" fillId="12" borderId="1" xfId="0" applyFont="1" applyFill="1" applyBorder="1" applyAlignment="1" applyProtection="1">
      <alignment horizontal="center" vertical="center" wrapText="1"/>
    </xf>
    <xf numFmtId="0" fontId="11" fillId="12" borderId="8" xfId="0" applyFont="1" applyFill="1" applyBorder="1" applyAlignment="1">
      <alignment vertical="center"/>
    </xf>
    <xf numFmtId="0" fontId="11" fillId="12" borderId="15" xfId="0" applyFont="1" applyFill="1" applyBorder="1" applyAlignment="1">
      <alignment vertical="center"/>
    </xf>
    <xf numFmtId="0" fontId="11" fillId="12" borderId="9" xfId="0" applyFont="1" applyFill="1" applyBorder="1" applyAlignment="1">
      <alignment vertical="center"/>
    </xf>
    <xf numFmtId="0" fontId="7" fillId="12" borderId="1" xfId="0" applyFont="1" applyFill="1" applyBorder="1" applyAlignment="1">
      <alignment horizontal="center"/>
    </xf>
    <xf numFmtId="44" fontId="7" fillId="12" borderId="1" xfId="1" applyFont="1" applyFill="1" applyBorder="1" applyAlignment="1">
      <alignment horizontal="center"/>
    </xf>
    <xf numFmtId="9" fontId="7" fillId="12" borderId="1" xfId="2" applyFont="1" applyFill="1" applyBorder="1" applyAlignment="1">
      <alignment horizontal="center"/>
    </xf>
    <xf numFmtId="0" fontId="0" fillId="0" borderId="20" xfId="0" applyFill="1" applyBorder="1" applyAlignment="1">
      <alignment horizontal="center" vertical="center"/>
    </xf>
    <xf numFmtId="0" fontId="11" fillId="10" borderId="33" xfId="0" applyFont="1" applyFill="1" applyBorder="1" applyAlignment="1" applyProtection="1">
      <alignment horizontal="center" vertical="center" wrapText="1"/>
    </xf>
    <xf numFmtId="44" fontId="11" fillId="10" borderId="36" xfId="1" applyFont="1" applyFill="1" applyBorder="1" applyAlignment="1" applyProtection="1">
      <alignment horizontal="center" vertical="center" wrapText="1"/>
    </xf>
    <xf numFmtId="44" fontId="11" fillId="10" borderId="13" xfId="1" applyFont="1" applyFill="1" applyBorder="1" applyAlignment="1" applyProtection="1">
      <alignment horizontal="center" vertical="center" wrapText="1"/>
    </xf>
    <xf numFmtId="0" fontId="14" fillId="0" borderId="23" xfId="0" applyFont="1" applyFill="1" applyBorder="1" applyAlignment="1" applyProtection="1">
      <alignment horizontal="center" vertical="center" wrapText="1"/>
    </xf>
    <xf numFmtId="44" fontId="11" fillId="0" borderId="0" xfId="1" applyFont="1" applyFill="1" applyBorder="1" applyAlignment="1" applyProtection="1">
      <alignment horizontal="center" vertical="center" wrapText="1"/>
    </xf>
    <xf numFmtId="44" fontId="11" fillId="8" borderId="51" xfId="1" applyFont="1" applyFill="1" applyBorder="1" applyAlignment="1" applyProtection="1">
      <alignment horizontal="center" vertical="center" wrapText="1"/>
    </xf>
    <xf numFmtId="44" fontId="11" fillId="8" borderId="55" xfId="1" applyFont="1" applyFill="1" applyBorder="1" applyAlignment="1" applyProtection="1">
      <alignment horizontal="center" vertical="center" wrapText="1"/>
    </xf>
    <xf numFmtId="0" fontId="10" fillId="8" borderId="57" xfId="0" applyFont="1" applyFill="1" applyBorder="1" applyAlignment="1" applyProtection="1">
      <alignment horizontal="left" vertical="center" wrapText="1"/>
    </xf>
    <xf numFmtId="0" fontId="10" fillId="8" borderId="11" xfId="0" applyFont="1" applyFill="1" applyBorder="1" applyAlignment="1" applyProtection="1">
      <alignment horizontal="left" vertical="center" wrapText="1"/>
    </xf>
    <xf numFmtId="0" fontId="10" fillId="8" borderId="11" xfId="0" applyFont="1" applyFill="1" applyBorder="1" applyAlignment="1" applyProtection="1">
      <alignment horizontal="center" vertical="center" wrapText="1"/>
    </xf>
    <xf numFmtId="44" fontId="10" fillId="8" borderId="11" xfId="1" applyFont="1" applyFill="1" applyBorder="1" applyAlignment="1" applyProtection="1">
      <alignment horizontal="center" vertical="center" wrapText="1"/>
    </xf>
    <xf numFmtId="10" fontId="10" fillId="8" borderId="11" xfId="2" applyNumberFormat="1" applyFont="1" applyFill="1" applyBorder="1" applyAlignment="1" applyProtection="1">
      <alignment horizontal="center" vertical="center" wrapText="1"/>
    </xf>
    <xf numFmtId="44" fontId="11" fillId="8" borderId="49" xfId="1" applyFont="1" applyFill="1" applyBorder="1" applyAlignment="1" applyProtection="1">
      <alignment horizontal="center" vertical="center" wrapText="1"/>
    </xf>
    <xf numFmtId="0" fontId="10" fillId="8" borderId="0" xfId="0" applyFont="1" applyFill="1" applyBorder="1" applyAlignment="1" applyProtection="1">
      <alignment horizontal="left" vertical="center" wrapText="1"/>
    </xf>
    <xf numFmtId="0" fontId="11" fillId="8" borderId="3" xfId="0" applyFont="1" applyFill="1" applyBorder="1" applyAlignment="1" applyProtection="1">
      <alignment horizontal="center" vertical="center"/>
    </xf>
    <xf numFmtId="0" fontId="11" fillId="8" borderId="48" xfId="0" applyFont="1" applyFill="1" applyBorder="1" applyAlignment="1" applyProtection="1">
      <alignment horizontal="center" vertical="center"/>
    </xf>
    <xf numFmtId="0" fontId="11" fillId="8" borderId="42" xfId="0" applyFont="1" applyFill="1" applyBorder="1" applyAlignment="1" applyProtection="1">
      <alignment horizontal="center" vertical="center"/>
    </xf>
    <xf numFmtId="0" fontId="11" fillId="10" borderId="5" xfId="0" applyFont="1" applyFill="1" applyBorder="1" applyAlignment="1" applyProtection="1">
      <alignment horizontal="center" vertical="center"/>
    </xf>
    <xf numFmtId="0" fontId="10" fillId="8" borderId="25" xfId="0" applyFont="1" applyFill="1" applyBorder="1" applyAlignment="1" applyProtection="1">
      <alignment horizontal="left" vertical="center"/>
    </xf>
    <xf numFmtId="0" fontId="10" fillId="8" borderId="25" xfId="0" applyFont="1" applyFill="1" applyBorder="1" applyAlignment="1" applyProtection="1">
      <alignment vertical="center"/>
    </xf>
    <xf numFmtId="0" fontId="10" fillId="8" borderId="25" xfId="0" applyFont="1" applyFill="1" applyBorder="1" applyAlignment="1" applyProtection="1">
      <alignment horizontal="center" vertical="center"/>
    </xf>
    <xf numFmtId="44" fontId="10" fillId="8" borderId="25" xfId="1" applyFont="1" applyFill="1" applyBorder="1" applyAlignment="1" applyProtection="1">
      <alignment horizontal="center" vertical="center"/>
    </xf>
    <xf numFmtId="44" fontId="10" fillId="8" borderId="25" xfId="1" applyFont="1" applyFill="1" applyBorder="1" applyAlignment="1" applyProtection="1">
      <alignment vertical="center"/>
    </xf>
    <xf numFmtId="3" fontId="10" fillId="0" borderId="1" xfId="0" applyNumberFormat="1" applyFont="1" applyFill="1" applyBorder="1" applyAlignment="1">
      <alignment horizontal="center" vertical="center"/>
    </xf>
    <xf numFmtId="3" fontId="10" fillId="0" borderId="43" xfId="0" applyNumberFormat="1" applyFont="1" applyFill="1" applyBorder="1" applyAlignment="1">
      <alignment horizontal="center" vertical="center"/>
    </xf>
    <xf numFmtId="3" fontId="0" fillId="0" borderId="43" xfId="0" applyNumberFormat="1" applyFont="1" applyFill="1" applyBorder="1" applyAlignment="1">
      <alignment horizontal="center" vertical="center"/>
    </xf>
    <xf numFmtId="0" fontId="11" fillId="3" borderId="33" xfId="0" applyFont="1" applyFill="1" applyBorder="1" applyAlignment="1" applyProtection="1">
      <alignment horizontal="center" vertical="center" wrapText="1"/>
    </xf>
    <xf numFmtId="0" fontId="10" fillId="0" borderId="45" xfId="0" applyFont="1" applyBorder="1" applyAlignment="1">
      <alignment vertical="center" wrapText="1"/>
    </xf>
    <xf numFmtId="0" fontId="10" fillId="0" borderId="0" xfId="0" applyFont="1" applyBorder="1" applyAlignment="1">
      <alignment vertical="center" wrapText="1"/>
    </xf>
    <xf numFmtId="0" fontId="11" fillId="12" borderId="33" xfId="0" applyFont="1" applyFill="1" applyBorder="1" applyAlignment="1" applyProtection="1">
      <alignment horizontal="center" vertical="center" wrapText="1"/>
    </xf>
    <xf numFmtId="0" fontId="15" fillId="12" borderId="5" xfId="0" applyFont="1" applyFill="1" applyBorder="1" applyAlignment="1">
      <alignment horizontal="center"/>
    </xf>
    <xf numFmtId="0" fontId="11" fillId="0" borderId="0" xfId="0" applyFont="1" applyFill="1" applyBorder="1" applyAlignment="1">
      <alignment vertical="center"/>
    </xf>
    <xf numFmtId="0" fontId="11" fillId="0" borderId="42" xfId="0" applyFont="1" applyFill="1" applyBorder="1" applyAlignment="1">
      <alignment horizontal="center" vertical="center" wrapText="1"/>
    </xf>
    <xf numFmtId="0" fontId="7" fillId="0" borderId="0" xfId="0" applyFont="1" applyFill="1" applyBorder="1" applyAlignment="1">
      <alignment vertical="center"/>
    </xf>
    <xf numFmtId="0" fontId="7" fillId="0" borderId="0" xfId="0" applyFont="1" applyFill="1" applyBorder="1" applyAlignment="1"/>
    <xf numFmtId="0" fontId="0" fillId="0" borderId="1" xfId="0" applyFont="1" applyFill="1" applyBorder="1" applyAlignment="1">
      <alignment horizontal="center" vertical="center"/>
    </xf>
    <xf numFmtId="0" fontId="0" fillId="2" borderId="1" xfId="0" applyFill="1" applyBorder="1" applyAlignment="1" applyProtection="1">
      <alignment horizontal="left" vertical="center" wrapText="1"/>
      <protection locked="0"/>
    </xf>
    <xf numFmtId="0" fontId="10" fillId="2" borderId="1" xfId="0" applyFont="1" applyFill="1" applyBorder="1" applyAlignment="1" applyProtection="1">
      <alignment horizontal="left" vertical="center" wrapText="1"/>
      <protection locked="0"/>
    </xf>
    <xf numFmtId="0" fontId="10" fillId="2" borderId="1" xfId="0" applyFont="1" applyFill="1" applyBorder="1" applyAlignment="1" applyProtection="1">
      <alignment vertical="center" wrapText="1"/>
      <protection locked="0"/>
    </xf>
    <xf numFmtId="0" fontId="10" fillId="2" borderId="43" xfId="0" applyFont="1" applyFill="1" applyBorder="1" applyAlignment="1" applyProtection="1">
      <alignment horizontal="left" vertical="center" wrapText="1"/>
      <protection locked="0"/>
    </xf>
    <xf numFmtId="0" fontId="7" fillId="0" borderId="42" xfId="0" applyFont="1" applyFill="1" applyBorder="1" applyAlignment="1" applyProtection="1">
      <alignment horizontal="center" vertical="top"/>
    </xf>
    <xf numFmtId="0" fontId="7" fillId="0" borderId="65" xfId="0" applyFont="1" applyFill="1" applyBorder="1" applyAlignment="1" applyProtection="1">
      <alignment horizontal="center" vertical="top"/>
    </xf>
    <xf numFmtId="0" fontId="11" fillId="0" borderId="29" xfId="0" applyFont="1" applyFill="1" applyBorder="1" applyAlignment="1">
      <alignment vertical="center"/>
    </xf>
    <xf numFmtId="0" fontId="11" fillId="0" borderId="45" xfId="0" applyFont="1" applyFill="1" applyBorder="1" applyAlignment="1">
      <alignment vertical="center"/>
    </xf>
    <xf numFmtId="0" fontId="7" fillId="0" borderId="29" xfId="0" applyFont="1" applyFill="1" applyBorder="1" applyAlignment="1">
      <alignment vertical="center"/>
    </xf>
    <xf numFmtId="0" fontId="7" fillId="0" borderId="29" xfId="0" applyFont="1" applyFill="1" applyBorder="1" applyAlignment="1"/>
    <xf numFmtId="0" fontId="0" fillId="0" borderId="1" xfId="0" applyFont="1" applyFill="1" applyBorder="1" applyAlignment="1">
      <alignment horizontal="left" vertical="center" wrapText="1"/>
    </xf>
    <xf numFmtId="0" fontId="21" fillId="0" borderId="0" xfId="0" applyFont="1"/>
    <xf numFmtId="0" fontId="10" fillId="0" borderId="45" xfId="0" applyFont="1" applyFill="1" applyBorder="1" applyAlignment="1" applyProtection="1">
      <alignment vertical="center" wrapText="1"/>
    </xf>
    <xf numFmtId="0" fontId="8" fillId="0" borderId="23" xfId="0" applyFont="1" applyFill="1" applyBorder="1" applyAlignment="1" applyProtection="1">
      <alignment horizontal="center" vertical="center"/>
    </xf>
    <xf numFmtId="0" fontId="10" fillId="8" borderId="45" xfId="0" applyFont="1" applyFill="1" applyBorder="1" applyAlignment="1">
      <alignment vertical="center"/>
    </xf>
    <xf numFmtId="0" fontId="0" fillId="0" borderId="43" xfId="0" applyFont="1" applyFill="1" applyBorder="1" applyAlignment="1">
      <alignment horizontal="left" vertical="center" wrapText="1"/>
    </xf>
    <xf numFmtId="0" fontId="7" fillId="11" borderId="5" xfId="0" applyFont="1" applyFill="1" applyBorder="1" applyAlignment="1">
      <alignment horizontal="center" vertical="center"/>
    </xf>
    <xf numFmtId="0" fontId="7" fillId="11" borderId="6" xfId="0" applyFont="1" applyFill="1" applyBorder="1" applyAlignment="1">
      <alignment horizontal="center" vertical="center"/>
    </xf>
    <xf numFmtId="0" fontId="11" fillId="0" borderId="21" xfId="0" applyFont="1" applyFill="1" applyBorder="1" applyAlignment="1">
      <alignment horizontal="left" vertical="center"/>
    </xf>
    <xf numFmtId="0" fontId="11" fillId="0" borderId="48" xfId="0" applyFont="1" applyFill="1" applyBorder="1" applyAlignment="1">
      <alignment horizontal="left" vertical="center"/>
    </xf>
    <xf numFmtId="0" fontId="7" fillId="0" borderId="5" xfId="0" applyFont="1" applyBorder="1"/>
    <xf numFmtId="0" fontId="0" fillId="0" borderId="42" xfId="0" applyBorder="1" applyAlignment="1">
      <alignment horizontal="center"/>
    </xf>
    <xf numFmtId="44" fontId="11" fillId="0" borderId="0" xfId="1" applyFont="1" applyFill="1" applyBorder="1" applyAlignment="1">
      <alignment horizontal="center"/>
    </xf>
    <xf numFmtId="9" fontId="11" fillId="0" borderId="0" xfId="2" applyFont="1" applyFill="1" applyBorder="1" applyAlignment="1">
      <alignment horizontal="center"/>
    </xf>
    <xf numFmtId="3" fontId="11" fillId="0" borderId="0" xfId="0" applyNumberFormat="1" applyFont="1" applyFill="1" applyBorder="1" applyAlignment="1">
      <alignment horizontal="center"/>
    </xf>
    <xf numFmtId="0" fontId="11" fillId="0" borderId="29" xfId="0" applyFont="1" applyFill="1" applyBorder="1" applyAlignment="1">
      <alignment horizontal="center"/>
    </xf>
    <xf numFmtId="0" fontId="10" fillId="8" borderId="29" xfId="0" applyFont="1" applyFill="1" applyBorder="1" applyAlignment="1">
      <alignment vertical="center"/>
    </xf>
    <xf numFmtId="0" fontId="0" fillId="0" borderId="29" xfId="0" applyFont="1" applyFill="1" applyBorder="1" applyAlignment="1">
      <alignment horizontal="center" vertical="center"/>
    </xf>
    <xf numFmtId="0" fontId="0" fillId="0" borderId="45" xfId="0" applyFont="1" applyFill="1" applyBorder="1"/>
    <xf numFmtId="44" fontId="6" fillId="0" borderId="0" xfId="1" applyFont="1" applyFill="1" applyBorder="1"/>
    <xf numFmtId="9" fontId="6" fillId="0" borderId="0" xfId="2" applyFont="1" applyFill="1" applyBorder="1"/>
    <xf numFmtId="3" fontId="6" fillId="0" borderId="0" xfId="1" applyNumberFormat="1" applyFont="1" applyFill="1" applyBorder="1"/>
    <xf numFmtId="0" fontId="0" fillId="0" borderId="45" xfId="0" applyFont="1" applyFill="1" applyBorder="1" applyAlignment="1">
      <alignment horizontal="center" vertical="center"/>
    </xf>
    <xf numFmtId="0" fontId="0" fillId="0" borderId="27" xfId="0" applyFont="1" applyFill="1" applyBorder="1" applyAlignment="1">
      <alignment horizontal="center" vertical="center"/>
    </xf>
    <xf numFmtId="0" fontId="7" fillId="0" borderId="23" xfId="0" applyFont="1" applyFill="1" applyBorder="1" applyAlignment="1">
      <alignment vertical="center"/>
    </xf>
    <xf numFmtId="0" fontId="7" fillId="0" borderId="23" xfId="0" applyFont="1" applyFill="1" applyBorder="1" applyAlignment="1">
      <alignment horizontal="center" vertical="center"/>
    </xf>
    <xf numFmtId="3" fontId="7" fillId="0" borderId="23" xfId="1" applyNumberFormat="1" applyFont="1" applyFill="1" applyBorder="1" applyAlignment="1">
      <alignment horizontal="center" vertical="center"/>
    </xf>
    <xf numFmtId="44" fontId="7" fillId="0" borderId="28" xfId="1" applyFont="1" applyFill="1" applyBorder="1" applyAlignment="1">
      <alignment horizontal="center" vertical="center"/>
    </xf>
    <xf numFmtId="0" fontId="0" fillId="0" borderId="23" xfId="0" applyFont="1" applyFill="1" applyBorder="1" applyAlignment="1">
      <alignment horizontal="center" vertical="center"/>
    </xf>
    <xf numFmtId="0" fontId="11" fillId="7" borderId="1" xfId="0" applyFont="1" applyFill="1" applyBorder="1" applyAlignment="1" applyProtection="1">
      <alignment horizontal="center" vertical="center" wrapText="1"/>
    </xf>
    <xf numFmtId="0" fontId="7" fillId="7" borderId="48" xfId="0" applyFont="1" applyFill="1" applyBorder="1" applyAlignment="1">
      <alignment horizontal="center"/>
    </xf>
    <xf numFmtId="0" fontId="7" fillId="7" borderId="51" xfId="0" applyFont="1" applyFill="1" applyBorder="1" applyAlignment="1">
      <alignment horizontal="center" vertical="center"/>
    </xf>
    <xf numFmtId="0" fontId="0" fillId="0" borderId="45" xfId="0" applyFont="1" applyFill="1" applyBorder="1" applyAlignment="1">
      <alignment horizontal="center"/>
    </xf>
    <xf numFmtId="0" fontId="0" fillId="0" borderId="27" xfId="0" applyFont="1" applyFill="1" applyBorder="1" applyAlignment="1">
      <alignment horizontal="center"/>
    </xf>
    <xf numFmtId="0" fontId="7" fillId="0" borderId="23" xfId="0" applyFont="1" applyFill="1" applyBorder="1" applyAlignment="1">
      <alignment horizontal="center"/>
    </xf>
    <xf numFmtId="44" fontId="6" fillId="0" borderId="23" xfId="1" applyFont="1" applyBorder="1" applyAlignment="1">
      <alignment horizontal="center"/>
    </xf>
    <xf numFmtId="9" fontId="6" fillId="0" borderId="23" xfId="2" applyFont="1" applyBorder="1" applyAlignment="1">
      <alignment horizontal="center"/>
    </xf>
    <xf numFmtId="44" fontId="7" fillId="0" borderId="23" xfId="1" applyFont="1" applyFill="1" applyBorder="1" applyAlignment="1">
      <alignment horizontal="center"/>
    </xf>
    <xf numFmtId="3" fontId="7" fillId="0" borderId="23" xfId="1" applyNumberFormat="1" applyFont="1" applyFill="1" applyBorder="1" applyAlignment="1">
      <alignment horizontal="center"/>
    </xf>
    <xf numFmtId="44" fontId="6" fillId="0" borderId="23" xfId="1" applyFont="1" applyFill="1" applyBorder="1" applyAlignment="1">
      <alignment horizontal="center" vertical="center"/>
    </xf>
    <xf numFmtId="9" fontId="6" fillId="0" borderId="23" xfId="2" applyFont="1" applyFill="1" applyBorder="1" applyAlignment="1">
      <alignment horizontal="center" vertical="center"/>
    </xf>
    <xf numFmtId="44" fontId="7" fillId="0" borderId="23" xfId="1" applyFont="1" applyFill="1" applyBorder="1" applyAlignment="1">
      <alignment horizontal="center" vertical="center"/>
    </xf>
    <xf numFmtId="0" fontId="0" fillId="0" borderId="0" xfId="0" applyBorder="1"/>
    <xf numFmtId="0" fontId="0" fillId="0" borderId="23" xfId="0" applyFont="1" applyFill="1" applyBorder="1"/>
    <xf numFmtId="0" fontId="0" fillId="0" borderId="23" xfId="0" applyBorder="1"/>
    <xf numFmtId="0" fontId="7" fillId="12" borderId="5" xfId="0" applyFont="1" applyFill="1" applyBorder="1" applyAlignment="1">
      <alignment horizontal="center"/>
    </xf>
    <xf numFmtId="0" fontId="7" fillId="12" borderId="6" xfId="0" applyFont="1" applyFill="1" applyBorder="1" applyAlignment="1">
      <alignment horizontal="center"/>
    </xf>
    <xf numFmtId="44" fontId="7" fillId="12" borderId="6" xfId="1" applyFont="1" applyFill="1" applyBorder="1" applyAlignment="1">
      <alignment horizontal="center"/>
    </xf>
    <xf numFmtId="0" fontId="7" fillId="12" borderId="6" xfId="0" applyFont="1" applyFill="1" applyBorder="1" applyAlignment="1">
      <alignment horizontal="center" vertical="center" wrapText="1"/>
    </xf>
    <xf numFmtId="9" fontId="7" fillId="12" borderId="6" xfId="2" applyFont="1" applyFill="1" applyBorder="1" applyAlignment="1">
      <alignment horizontal="center"/>
    </xf>
    <xf numFmtId="0" fontId="7" fillId="12" borderId="41" xfId="0" applyFont="1" applyFill="1" applyBorder="1" applyAlignment="1">
      <alignment horizontal="center" vertical="center"/>
    </xf>
    <xf numFmtId="0" fontId="7" fillId="0" borderId="45" xfId="0" applyFont="1" applyFill="1" applyBorder="1" applyAlignment="1" applyProtection="1">
      <alignment horizontal="center" vertical="center" wrapText="1"/>
    </xf>
    <xf numFmtId="0" fontId="10" fillId="0" borderId="29" xfId="0" applyFont="1" applyFill="1" applyBorder="1" applyAlignment="1">
      <alignment vertical="center"/>
    </xf>
    <xf numFmtId="0" fontId="7" fillId="12" borderId="48" xfId="0" applyFont="1" applyFill="1" applyBorder="1" applyAlignment="1">
      <alignment horizontal="center"/>
    </xf>
    <xf numFmtId="0" fontId="7" fillId="12" borderId="51" xfId="0" applyFont="1" applyFill="1" applyBorder="1" applyAlignment="1">
      <alignment horizontal="center" vertical="center"/>
    </xf>
    <xf numFmtId="0" fontId="11" fillId="0" borderId="27" xfId="0" applyFont="1" applyFill="1" applyBorder="1" applyAlignment="1">
      <alignment horizontal="center"/>
    </xf>
    <xf numFmtId="0" fontId="11" fillId="0" borderId="23" xfId="0" applyFont="1" applyFill="1" applyBorder="1" applyAlignment="1">
      <alignment horizontal="center"/>
    </xf>
    <xf numFmtId="0" fontId="11" fillId="0" borderId="28" xfId="0" applyFont="1" applyFill="1" applyBorder="1" applyAlignment="1">
      <alignment horizontal="center" vertical="center"/>
    </xf>
    <xf numFmtId="44" fontId="6" fillId="0" borderId="29" xfId="1" applyFont="1" applyFill="1" applyBorder="1"/>
    <xf numFmtId="44" fontId="7" fillId="0" borderId="29" xfId="1" applyFont="1" applyFill="1" applyBorder="1" applyAlignment="1">
      <alignment horizontal="center" vertical="center"/>
    </xf>
    <xf numFmtId="0" fontId="0" fillId="0" borderId="45" xfId="0" applyFont="1" applyFill="1" applyBorder="1" applyAlignment="1">
      <alignment vertical="center"/>
    </xf>
    <xf numFmtId="44" fontId="7" fillId="0" borderId="29" xfId="1" applyFont="1" applyFill="1" applyBorder="1" applyAlignment="1">
      <alignment vertical="center"/>
    </xf>
    <xf numFmtId="0" fontId="10" fillId="8" borderId="0" xfId="0" applyFont="1" applyFill="1" applyBorder="1" applyAlignment="1" applyProtection="1">
      <alignment vertical="center"/>
    </xf>
    <xf numFmtId="44" fontId="6" fillId="0" borderId="0" xfId="1" applyFont="1" applyFill="1" applyBorder="1" applyAlignment="1">
      <alignment vertical="center"/>
    </xf>
    <xf numFmtId="0" fontId="11" fillId="5" borderId="1" xfId="0" applyFont="1" applyFill="1" applyBorder="1" applyAlignment="1" applyProtection="1">
      <alignment horizontal="center" vertical="center" wrapText="1"/>
    </xf>
    <xf numFmtId="0" fontId="11" fillId="0" borderId="65" xfId="0" applyFont="1" applyFill="1" applyBorder="1" applyAlignment="1">
      <alignment horizontal="center" vertical="center"/>
    </xf>
    <xf numFmtId="3" fontId="10" fillId="2" borderId="1" xfId="0" applyNumberFormat="1" applyFont="1" applyFill="1" applyBorder="1" applyAlignment="1" applyProtection="1">
      <alignment horizontal="center" vertical="center" wrapText="1"/>
      <protection locked="0"/>
    </xf>
    <xf numFmtId="44" fontId="6" fillId="0" borderId="43" xfId="1" applyFont="1" applyFill="1" applyBorder="1" applyAlignment="1">
      <alignment vertical="center"/>
    </xf>
    <xf numFmtId="10" fontId="10" fillId="0" borderId="3" xfId="2" applyNumberFormat="1" applyFont="1" applyFill="1" applyBorder="1" applyAlignment="1">
      <alignment horizontal="center" vertical="center" wrapText="1"/>
    </xf>
    <xf numFmtId="10" fontId="10" fillId="0" borderId="16" xfId="2" applyNumberFormat="1" applyFont="1" applyFill="1" applyBorder="1" applyAlignment="1">
      <alignment horizontal="center" vertical="center" wrapText="1"/>
    </xf>
    <xf numFmtId="0" fontId="0" fillId="0" borderId="0" xfId="0" applyFont="1" applyFill="1" applyAlignment="1">
      <alignment wrapText="1"/>
    </xf>
    <xf numFmtId="0" fontId="0" fillId="0" borderId="1" xfId="0" applyFont="1" applyFill="1" applyBorder="1" applyAlignment="1">
      <alignment horizontal="center" vertical="center" wrapText="1"/>
    </xf>
    <xf numFmtId="0" fontId="9" fillId="0" borderId="0" xfId="0" applyFont="1" applyFill="1" applyBorder="1" applyAlignment="1" applyProtection="1">
      <alignment horizontal="center" vertical="center"/>
    </xf>
    <xf numFmtId="44" fontId="10" fillId="0" borderId="0" xfId="1" applyFont="1" applyFill="1" applyBorder="1" applyAlignment="1" applyProtection="1">
      <alignment horizontal="center" vertical="center"/>
    </xf>
    <xf numFmtId="0" fontId="10" fillId="0" borderId="1" xfId="0" applyFont="1" applyFill="1" applyBorder="1" applyAlignment="1" applyProtection="1">
      <alignment horizontal="left" vertical="center"/>
    </xf>
    <xf numFmtId="0" fontId="11" fillId="9" borderId="7" xfId="0" applyFont="1" applyFill="1" applyBorder="1" applyAlignment="1" applyProtection="1">
      <alignment horizontal="center" vertical="center" wrapText="1"/>
    </xf>
    <xf numFmtId="0" fontId="7" fillId="9" borderId="7"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xf>
    <xf numFmtId="0" fontId="11" fillId="6" borderId="1" xfId="0" applyFont="1" applyFill="1" applyBorder="1" applyAlignment="1" applyProtection="1">
      <alignment horizontal="center" vertical="center" wrapText="1"/>
    </xf>
    <xf numFmtId="0" fontId="11" fillId="6" borderId="1" xfId="0" applyFont="1" applyFill="1" applyBorder="1" applyAlignment="1" applyProtection="1">
      <alignment horizontal="center" vertical="center"/>
    </xf>
    <xf numFmtId="0" fontId="11" fillId="6" borderId="7" xfId="0" applyFont="1" applyFill="1" applyBorder="1" applyAlignment="1" applyProtection="1">
      <alignment horizontal="center" vertical="center" wrapText="1"/>
    </xf>
    <xf numFmtId="0" fontId="7" fillId="0" borderId="14" xfId="0" applyFont="1" applyFill="1" applyBorder="1" applyAlignment="1">
      <alignment horizontal="center" vertical="center"/>
    </xf>
    <xf numFmtId="0" fontId="11" fillId="0" borderId="42" xfId="0" applyFont="1" applyFill="1" applyBorder="1" applyAlignment="1">
      <alignment horizontal="center" vertical="center"/>
    </xf>
    <xf numFmtId="0" fontId="7" fillId="7" borderId="1" xfId="0" applyFont="1" applyFill="1" applyBorder="1" applyAlignment="1">
      <alignment horizontal="center" vertical="center" wrapText="1"/>
    </xf>
    <xf numFmtId="0" fontId="7" fillId="11" borderId="1" xfId="0" applyFont="1" applyFill="1" applyBorder="1" applyAlignment="1">
      <alignment horizontal="center" vertical="center" wrapText="1"/>
    </xf>
    <xf numFmtId="44" fontId="7" fillId="0" borderId="13" xfId="1" applyFont="1" applyFill="1" applyBorder="1" applyAlignment="1">
      <alignment horizontal="center"/>
    </xf>
    <xf numFmtId="0" fontId="7" fillId="12" borderId="1" xfId="0" applyFont="1" applyFill="1" applyBorder="1" applyAlignment="1">
      <alignment horizontal="center" vertical="center" wrapText="1"/>
    </xf>
    <xf numFmtId="0" fontId="11" fillId="0" borderId="0" xfId="0" applyFont="1" applyFill="1" applyBorder="1" applyAlignment="1">
      <alignment horizontal="center"/>
    </xf>
    <xf numFmtId="0" fontId="11" fillId="0" borderId="0" xfId="0" applyFont="1" applyFill="1" applyAlignment="1">
      <alignment horizontal="center"/>
    </xf>
    <xf numFmtId="0" fontId="7" fillId="0" borderId="0" xfId="0" applyFont="1" applyFill="1" applyBorder="1" applyAlignment="1">
      <alignment horizontal="center" vertical="center"/>
    </xf>
    <xf numFmtId="0" fontId="11" fillId="12" borderId="63" xfId="0" applyFont="1" applyFill="1" applyBorder="1" applyAlignment="1">
      <alignment horizontal="center" vertical="center"/>
    </xf>
    <xf numFmtId="0" fontId="11" fillId="0" borderId="52" xfId="0" applyFont="1" applyFill="1" applyBorder="1" applyAlignment="1">
      <alignment horizontal="left" vertical="center"/>
    </xf>
    <xf numFmtId="0" fontId="11" fillId="0" borderId="1" xfId="0" applyFont="1" applyFill="1" applyBorder="1" applyAlignment="1">
      <alignment horizontal="left" vertical="center"/>
    </xf>
    <xf numFmtId="9" fontId="7" fillId="11" borderId="1" xfId="2" applyFont="1" applyFill="1" applyBorder="1" applyAlignment="1">
      <alignment horizontal="center" vertical="center"/>
    </xf>
    <xf numFmtId="44" fontId="7" fillId="11" borderId="1" xfId="1" applyFont="1" applyFill="1" applyBorder="1" applyAlignment="1">
      <alignment horizontal="center" vertical="center"/>
    </xf>
    <xf numFmtId="44" fontId="7" fillId="0" borderId="14" xfId="1" applyFont="1" applyFill="1" applyBorder="1" applyAlignment="1">
      <alignment horizontal="center"/>
    </xf>
    <xf numFmtId="0" fontId="0" fillId="0" borderId="1" xfId="0" applyFont="1" applyFill="1" applyBorder="1" applyAlignment="1">
      <alignment horizontal="center" vertical="center" wrapText="1"/>
    </xf>
    <xf numFmtId="0" fontId="11" fillId="10" borderId="36" xfId="0" applyFont="1" applyFill="1" applyBorder="1" applyAlignment="1" applyProtection="1">
      <alignment horizontal="center" vertical="center" wrapText="1"/>
    </xf>
    <xf numFmtId="0" fontId="0" fillId="0" borderId="0" xfId="0" applyFill="1" applyProtection="1"/>
    <xf numFmtId="0" fontId="0" fillId="0" borderId="0" xfId="0" applyFont="1" applyProtection="1"/>
    <xf numFmtId="0" fontId="10" fillId="0" borderId="0" xfId="0" applyFont="1" applyProtection="1"/>
    <xf numFmtId="0" fontId="10" fillId="0" borderId="0" xfId="0" applyFont="1" applyFill="1" applyProtection="1"/>
    <xf numFmtId="0" fontId="11" fillId="0" borderId="52" xfId="0" applyFont="1" applyFill="1" applyBorder="1" applyAlignment="1" applyProtection="1">
      <alignment horizontal="center" vertical="center"/>
    </xf>
    <xf numFmtId="0" fontId="11" fillId="0" borderId="0" xfId="0" applyFont="1" applyFill="1" applyAlignment="1" applyProtection="1">
      <alignment horizontal="center" vertical="center"/>
    </xf>
    <xf numFmtId="0" fontId="11" fillId="0" borderId="0" xfId="0" applyFont="1" applyFill="1" applyBorder="1" applyAlignment="1" applyProtection="1">
      <alignment horizontal="left" vertical="top" wrapText="1"/>
    </xf>
    <xf numFmtId="0" fontId="10" fillId="0" borderId="0" xfId="0" applyFont="1" applyFill="1" applyAlignment="1" applyProtection="1">
      <alignment horizontal="left" vertical="top"/>
    </xf>
    <xf numFmtId="0" fontId="10" fillId="0" borderId="48" xfId="0" applyFont="1" applyFill="1" applyBorder="1" applyAlignment="1" applyProtection="1">
      <alignment vertical="center"/>
    </xf>
    <xf numFmtId="0" fontId="10" fillId="0" borderId="42" xfId="0" applyFont="1" applyFill="1" applyBorder="1" applyAlignment="1" applyProtection="1">
      <alignment vertical="center"/>
    </xf>
    <xf numFmtId="0" fontId="10" fillId="0" borderId="43" xfId="0" applyFont="1" applyFill="1" applyBorder="1" applyAlignment="1" applyProtection="1">
      <alignment vertical="center"/>
    </xf>
    <xf numFmtId="0" fontId="10" fillId="0" borderId="0" xfId="0" applyFont="1" applyFill="1" applyBorder="1" applyAlignment="1" applyProtection="1">
      <alignment vertical="center"/>
    </xf>
    <xf numFmtId="9" fontId="10" fillId="0" borderId="0" xfId="2" applyFont="1" applyFill="1" applyBorder="1" applyAlignment="1" applyProtection="1">
      <alignment horizontal="center" vertical="center"/>
    </xf>
    <xf numFmtId="9" fontId="10" fillId="0" borderId="0" xfId="2" applyFont="1" applyFill="1" applyBorder="1" applyAlignment="1" applyProtection="1">
      <alignment horizontal="center" vertical="center" wrapText="1"/>
    </xf>
    <xf numFmtId="9" fontId="10" fillId="0" borderId="0" xfId="2" applyFont="1" applyFill="1" applyBorder="1" applyAlignment="1" applyProtection="1">
      <alignment horizontal="center"/>
    </xf>
    <xf numFmtId="0" fontId="11" fillId="0" borderId="45" xfId="0" applyFont="1" applyFill="1" applyBorder="1" applyAlignment="1" applyProtection="1">
      <alignment horizontal="center"/>
    </xf>
    <xf numFmtId="0" fontId="11" fillId="0" borderId="0" xfId="0" applyFont="1" applyFill="1" applyBorder="1" applyAlignment="1" applyProtection="1">
      <alignment horizontal="center"/>
    </xf>
    <xf numFmtId="0" fontId="0" fillId="0" borderId="29" xfId="0" applyFont="1" applyFill="1" applyBorder="1" applyProtection="1"/>
    <xf numFmtId="0" fontId="0" fillId="0" borderId="12" xfId="0" applyFont="1" applyFill="1" applyBorder="1" applyAlignment="1" applyProtection="1">
      <alignment horizontal="left" vertical="center"/>
    </xf>
    <xf numFmtId="0" fontId="10" fillId="0" borderId="14" xfId="0" applyFont="1" applyFill="1" applyBorder="1" applyAlignment="1" applyProtection="1">
      <alignment vertical="center"/>
    </xf>
    <xf numFmtId="0" fontId="0" fillId="0" borderId="14" xfId="0" applyFont="1" applyFill="1" applyBorder="1" applyAlignment="1" applyProtection="1">
      <alignment horizontal="center" vertical="center"/>
    </xf>
    <xf numFmtId="9" fontId="8" fillId="0" borderId="0" xfId="2" applyFont="1" applyFill="1" applyBorder="1" applyAlignment="1" applyProtection="1">
      <alignment horizontal="center" vertical="center" wrapText="1"/>
    </xf>
    <xf numFmtId="44" fontId="10" fillId="0" borderId="0" xfId="1" applyFont="1" applyFill="1" applyBorder="1" applyAlignment="1" applyProtection="1">
      <alignment vertical="center"/>
    </xf>
    <xf numFmtId="0" fontId="0" fillId="0" borderId="15" xfId="0" applyFont="1" applyFill="1" applyBorder="1" applyAlignment="1" applyProtection="1">
      <alignment horizontal="left" vertical="center"/>
    </xf>
    <xf numFmtId="0" fontId="10" fillId="0" borderId="15" xfId="0" applyFont="1" applyFill="1" applyBorder="1" applyAlignment="1" applyProtection="1">
      <alignment vertical="center"/>
    </xf>
    <xf numFmtId="0" fontId="0" fillId="0" borderId="15" xfId="0" applyFont="1" applyFill="1" applyBorder="1" applyAlignment="1" applyProtection="1">
      <alignment horizontal="center" vertical="center"/>
    </xf>
    <xf numFmtId="9" fontId="8" fillId="0" borderId="15" xfId="2" applyFont="1" applyFill="1" applyBorder="1" applyAlignment="1" applyProtection="1">
      <alignment horizontal="center" vertical="center" wrapText="1"/>
    </xf>
    <xf numFmtId="0" fontId="0" fillId="0" borderId="61" xfId="0" applyFont="1" applyFill="1" applyBorder="1" applyProtection="1"/>
    <xf numFmtId="0" fontId="0" fillId="0" borderId="16" xfId="0" applyFont="1" applyFill="1" applyBorder="1" applyProtection="1"/>
    <xf numFmtId="9" fontId="6" fillId="0" borderId="16" xfId="2" applyFont="1" applyFill="1" applyBorder="1" applyAlignment="1" applyProtection="1">
      <alignment horizontal="center"/>
    </xf>
    <xf numFmtId="0" fontId="0" fillId="0" borderId="49" xfId="0" applyFont="1" applyFill="1" applyBorder="1" applyProtection="1"/>
    <xf numFmtId="10" fontId="11" fillId="0" borderId="0" xfId="2" applyNumberFormat="1" applyFont="1" applyFill="1" applyBorder="1" applyAlignment="1" applyProtection="1">
      <alignment horizontal="center"/>
    </xf>
    <xf numFmtId="10" fontId="11" fillId="0" borderId="0" xfId="2" applyNumberFormat="1" applyFont="1" applyFill="1" applyBorder="1" applyAlignment="1" applyProtection="1">
      <alignment horizontal="center" vertical="top" wrapText="1"/>
    </xf>
    <xf numFmtId="10" fontId="11" fillId="0" borderId="0" xfId="0" applyNumberFormat="1" applyFont="1" applyFill="1" applyBorder="1" applyAlignment="1" applyProtection="1">
      <alignment horizontal="center"/>
    </xf>
    <xf numFmtId="0" fontId="10" fillId="0" borderId="0" xfId="0" applyFont="1" applyAlignment="1" applyProtection="1">
      <alignment horizontal="center" vertical="center"/>
    </xf>
    <xf numFmtId="0" fontId="0" fillId="0" borderId="0" xfId="0" applyProtection="1"/>
    <xf numFmtId="0" fontId="10" fillId="2" borderId="21" xfId="0" applyFont="1" applyFill="1" applyBorder="1" applyAlignment="1" applyProtection="1">
      <alignment horizontal="left" vertical="center"/>
      <protection locked="0"/>
    </xf>
    <xf numFmtId="0" fontId="10" fillId="2" borderId="20" xfId="0" applyFont="1" applyFill="1" applyBorder="1" applyAlignment="1" applyProtection="1">
      <alignment horizontal="left" vertical="center" wrapText="1"/>
      <protection locked="0"/>
    </xf>
    <xf numFmtId="0" fontId="0" fillId="2" borderId="48" xfId="0" applyFont="1" applyFill="1" applyBorder="1" applyAlignment="1" applyProtection="1">
      <alignment horizontal="left" vertical="center"/>
      <protection locked="0"/>
    </xf>
    <xf numFmtId="0" fontId="0" fillId="2" borderId="1" xfId="0" applyFont="1" applyFill="1" applyBorder="1" applyAlignment="1" applyProtection="1">
      <alignment horizontal="left" vertical="center" wrapText="1"/>
      <protection locked="0"/>
    </xf>
    <xf numFmtId="0" fontId="0" fillId="2" borderId="52" xfId="0" applyFont="1" applyFill="1" applyBorder="1" applyAlignment="1" applyProtection="1">
      <alignment horizontal="left" vertical="center"/>
      <protection locked="0"/>
    </xf>
    <xf numFmtId="0" fontId="0" fillId="2" borderId="10" xfId="0" applyFont="1" applyFill="1" applyBorder="1" applyAlignment="1" applyProtection="1">
      <alignment horizontal="left" vertical="center" wrapText="1"/>
      <protection locked="0"/>
    </xf>
    <xf numFmtId="0" fontId="11" fillId="0" borderId="0" xfId="0" applyFont="1" applyFill="1" applyProtection="1"/>
    <xf numFmtId="0" fontId="24" fillId="0" borderId="0" xfId="0" applyFont="1" applyFill="1" applyProtection="1"/>
    <xf numFmtId="0" fontId="11" fillId="0" borderId="42" xfId="0" applyFont="1" applyFill="1" applyBorder="1" applyAlignment="1" applyProtection="1">
      <alignment horizontal="center" vertical="center" wrapText="1"/>
    </xf>
    <xf numFmtId="0" fontId="10" fillId="0" borderId="0" xfId="0" applyFont="1" applyFill="1" applyBorder="1" applyAlignment="1" applyProtection="1">
      <alignment vertical="center" wrapText="1"/>
    </xf>
    <xf numFmtId="0" fontId="0" fillId="0" borderId="0" xfId="0" applyFont="1" applyFill="1" applyProtection="1"/>
    <xf numFmtId="0" fontId="10" fillId="0" borderId="23" xfId="0" applyFont="1" applyFill="1" applyBorder="1" applyAlignment="1" applyProtection="1">
      <alignment horizontal="center" vertical="center" wrapText="1"/>
    </xf>
    <xf numFmtId="0" fontId="10" fillId="2" borderId="21" xfId="0" applyFont="1" applyFill="1" applyBorder="1" applyAlignment="1" applyProtection="1">
      <alignment horizontal="left" vertical="center" wrapText="1"/>
      <protection locked="0"/>
    </xf>
    <xf numFmtId="0" fontId="10" fillId="2" borderId="20" xfId="0" applyFont="1" applyFill="1" applyBorder="1" applyAlignment="1" applyProtection="1">
      <alignment horizontal="center" vertical="center" wrapText="1"/>
      <protection locked="0"/>
    </xf>
    <xf numFmtId="44" fontId="10" fillId="2" borderId="20" xfId="1" applyFont="1" applyFill="1" applyBorder="1" applyAlignment="1" applyProtection="1">
      <alignment horizontal="center" vertical="center" wrapText="1"/>
      <protection locked="0"/>
    </xf>
    <xf numFmtId="10" fontId="10" fillId="2" borderId="20" xfId="2" applyNumberFormat="1" applyFont="1" applyFill="1" applyBorder="1" applyAlignment="1" applyProtection="1">
      <alignment horizontal="center" vertical="center" wrapText="1"/>
      <protection locked="0"/>
    </xf>
    <xf numFmtId="0" fontId="11" fillId="12" borderId="63" xfId="0" applyFont="1" applyFill="1" applyBorder="1" applyAlignment="1" applyProtection="1">
      <alignment horizontal="center" vertical="center"/>
    </xf>
    <xf numFmtId="0" fontId="11" fillId="12" borderId="8" xfId="0" applyFont="1" applyFill="1" applyBorder="1" applyAlignment="1" applyProtection="1">
      <alignment vertical="center"/>
    </xf>
    <xf numFmtId="0" fontId="11" fillId="12" borderId="15" xfId="0" applyFont="1" applyFill="1" applyBorder="1" applyAlignment="1" applyProtection="1">
      <alignment vertical="center"/>
    </xf>
    <xf numFmtId="0" fontId="11" fillId="12" borderId="9" xfId="0" applyFont="1" applyFill="1" applyBorder="1" applyAlignment="1" applyProtection="1">
      <alignment vertical="center"/>
    </xf>
    <xf numFmtId="0" fontId="24" fillId="0" borderId="0" xfId="0" applyFont="1" applyFill="1" applyAlignment="1" applyProtection="1">
      <alignment horizontal="center" vertical="top"/>
    </xf>
    <xf numFmtId="0" fontId="11" fillId="12" borderId="5" xfId="0" applyFont="1" applyFill="1" applyBorder="1" applyAlignment="1" applyProtection="1">
      <alignment horizontal="center" vertical="center"/>
    </xf>
    <xf numFmtId="0" fontId="10" fillId="0" borderId="45" xfId="0" applyFont="1" applyFill="1" applyBorder="1" applyAlignment="1" applyProtection="1">
      <alignment vertical="center"/>
    </xf>
    <xf numFmtId="9" fontId="10" fillId="0" borderId="29" xfId="2" applyFont="1" applyFill="1" applyBorder="1" applyAlignment="1" applyProtection="1">
      <alignment horizontal="center"/>
    </xf>
    <xf numFmtId="0" fontId="0" fillId="0" borderId="45" xfId="0" applyFont="1" applyBorder="1" applyProtection="1"/>
    <xf numFmtId="0" fontId="0" fillId="0" borderId="0" xfId="0" applyFont="1" applyBorder="1" applyProtection="1"/>
    <xf numFmtId="9" fontId="6" fillId="0" borderId="0" xfId="2" applyFont="1" applyFill="1" applyBorder="1" applyAlignment="1" applyProtection="1">
      <alignment horizontal="center"/>
    </xf>
    <xf numFmtId="0" fontId="0" fillId="0" borderId="0" xfId="0" applyFont="1" applyFill="1" applyBorder="1" applyProtection="1"/>
    <xf numFmtId="0" fontId="0" fillId="0" borderId="29" xfId="0" applyFont="1" applyBorder="1" applyProtection="1"/>
    <xf numFmtId="0" fontId="10" fillId="2" borderId="20" xfId="0" applyFont="1" applyFill="1" applyBorder="1" applyAlignment="1" applyProtection="1">
      <alignment horizontal="left" vertical="center"/>
      <protection locked="0"/>
    </xf>
    <xf numFmtId="0" fontId="10" fillId="2" borderId="1" xfId="0" applyFont="1" applyFill="1" applyBorder="1" applyAlignment="1" applyProtection="1">
      <alignment horizontal="left" vertical="center"/>
      <protection locked="0"/>
    </xf>
    <xf numFmtId="0" fontId="24" fillId="0" borderId="0" xfId="0" applyFont="1" applyAlignment="1" applyProtection="1">
      <alignment horizontal="center" vertical="center"/>
    </xf>
    <xf numFmtId="0" fontId="24" fillId="0" borderId="0" xfId="0" applyFont="1" applyFill="1" applyAlignment="1" applyProtection="1">
      <alignment horizontal="center" vertical="center"/>
    </xf>
    <xf numFmtId="0" fontId="11" fillId="10" borderId="63" xfId="0" applyFont="1" applyFill="1" applyBorder="1" applyAlignment="1" applyProtection="1">
      <alignment horizontal="center" vertical="center"/>
    </xf>
    <xf numFmtId="0" fontId="11" fillId="10" borderId="8" xfId="0" applyFont="1" applyFill="1" applyBorder="1" applyAlignment="1" applyProtection="1">
      <alignment vertical="center"/>
    </xf>
    <xf numFmtId="0" fontId="11" fillId="10" borderId="15" xfId="0" applyFont="1" applyFill="1" applyBorder="1" applyAlignment="1" applyProtection="1">
      <alignment vertical="center"/>
    </xf>
    <xf numFmtId="0" fontId="11" fillId="10" borderId="9" xfId="0" applyFont="1" applyFill="1" applyBorder="1" applyAlignment="1" applyProtection="1">
      <alignment vertical="center"/>
    </xf>
    <xf numFmtId="0" fontId="10" fillId="2" borderId="6" xfId="0" applyFont="1" applyFill="1" applyBorder="1" applyAlignment="1" applyProtection="1">
      <alignment vertical="center" wrapText="1"/>
      <protection locked="0"/>
    </xf>
    <xf numFmtId="0" fontId="10" fillId="2" borderId="25" xfId="0" applyFont="1" applyFill="1" applyBorder="1" applyAlignment="1" applyProtection="1">
      <alignment vertical="center" wrapText="1"/>
      <protection locked="0"/>
    </xf>
    <xf numFmtId="0" fontId="10" fillId="2" borderId="62" xfId="0" applyFont="1" applyFill="1" applyBorder="1" applyAlignment="1" applyProtection="1">
      <alignment vertical="center" wrapText="1"/>
      <protection locked="0"/>
    </xf>
    <xf numFmtId="0" fontId="10" fillId="2" borderId="3" xfId="0" applyFont="1" applyFill="1" applyBorder="1" applyAlignment="1" applyProtection="1">
      <alignment vertical="center" wrapText="1"/>
      <protection locked="0"/>
    </xf>
    <xf numFmtId="0" fontId="11" fillId="11" borderId="5" xfId="0" applyFont="1" applyFill="1" applyBorder="1" applyAlignment="1" applyProtection="1">
      <alignment horizontal="center" vertical="center"/>
    </xf>
    <xf numFmtId="0" fontId="10" fillId="11" borderId="25" xfId="0" applyFont="1" applyFill="1" applyBorder="1" applyProtection="1"/>
    <xf numFmtId="0" fontId="10" fillId="11" borderId="26" xfId="0" applyFont="1" applyFill="1" applyBorder="1" applyProtection="1"/>
    <xf numFmtId="0" fontId="11" fillId="0" borderId="0" xfId="0" applyFont="1" applyBorder="1" applyAlignment="1" applyProtection="1">
      <alignment vertical="center" wrapText="1"/>
    </xf>
    <xf numFmtId="0" fontId="10" fillId="0" borderId="0" xfId="0" applyFont="1" applyFill="1" applyAlignment="1" applyProtection="1">
      <alignment horizontal="center"/>
    </xf>
    <xf numFmtId="0" fontId="11" fillId="0" borderId="45" xfId="0" applyFont="1" applyFill="1" applyBorder="1" applyAlignment="1" applyProtection="1">
      <alignment horizontal="center" vertical="center"/>
    </xf>
    <xf numFmtId="0" fontId="11" fillId="0" borderId="0" xfId="0" applyFont="1" applyFill="1" applyBorder="1" applyAlignment="1" applyProtection="1">
      <alignment horizontal="left" vertical="center" wrapText="1"/>
    </xf>
    <xf numFmtId="0" fontId="10" fillId="0" borderId="29" xfId="0" applyFont="1" applyFill="1" applyBorder="1" applyAlignment="1" applyProtection="1">
      <alignment horizontal="center"/>
    </xf>
    <xf numFmtId="0" fontId="10" fillId="0" borderId="0" xfId="0" applyFont="1" applyFill="1" applyAlignment="1" applyProtection="1">
      <alignment horizontal="left" vertical="top" wrapText="1"/>
    </xf>
    <xf numFmtId="0" fontId="10" fillId="0" borderId="45" xfId="0" applyFont="1" applyBorder="1" applyProtection="1"/>
    <xf numFmtId="0" fontId="10" fillId="0" borderId="0" xfId="0" applyFont="1" applyBorder="1" applyProtection="1"/>
    <xf numFmtId="0" fontId="10" fillId="0" borderId="0" xfId="0" applyFont="1" applyBorder="1" applyAlignment="1" applyProtection="1">
      <alignment horizontal="left" vertical="top" wrapText="1"/>
    </xf>
    <xf numFmtId="0" fontId="10" fillId="0" borderId="29" xfId="0" applyFont="1" applyBorder="1" applyAlignment="1" applyProtection="1">
      <alignment horizontal="center"/>
    </xf>
    <xf numFmtId="0" fontId="10" fillId="0" borderId="0" xfId="0" applyFont="1" applyFill="1" applyBorder="1" applyProtection="1"/>
    <xf numFmtId="0" fontId="10" fillId="0" borderId="29" xfId="0" applyFont="1" applyBorder="1" applyProtection="1"/>
    <xf numFmtId="0" fontId="10" fillId="0" borderId="0" xfId="0" applyFont="1" applyAlignment="1" applyProtection="1">
      <alignment vertical="center"/>
    </xf>
    <xf numFmtId="0" fontId="0" fillId="2" borderId="1" xfId="0" applyFont="1" applyFill="1" applyBorder="1" applyAlignment="1" applyProtection="1">
      <alignment horizontal="left" vertical="center"/>
      <protection locked="0"/>
    </xf>
    <xf numFmtId="0" fontId="0" fillId="2" borderId="10" xfId="0" applyFont="1" applyFill="1" applyBorder="1" applyAlignment="1" applyProtection="1">
      <alignment horizontal="left" vertical="center"/>
      <protection locked="0"/>
    </xf>
    <xf numFmtId="0" fontId="11" fillId="7" borderId="63" xfId="0" applyFont="1" applyFill="1" applyBorder="1" applyAlignment="1" applyProtection="1">
      <alignment horizontal="center" vertical="center"/>
    </xf>
    <xf numFmtId="0" fontId="11" fillId="7" borderId="8" xfId="0" applyFont="1" applyFill="1" applyBorder="1" applyAlignment="1" applyProtection="1">
      <alignment vertical="center"/>
    </xf>
    <xf numFmtId="0" fontId="11" fillId="7" borderId="15" xfId="0" applyFont="1" applyFill="1" applyBorder="1" applyAlignment="1" applyProtection="1">
      <alignment vertical="center"/>
    </xf>
    <xf numFmtId="0" fontId="11" fillId="7" borderId="9" xfId="0" applyFont="1" applyFill="1" applyBorder="1" applyAlignment="1" applyProtection="1">
      <alignment vertical="center"/>
    </xf>
    <xf numFmtId="0" fontId="11" fillId="7" borderId="5" xfId="0" applyFont="1" applyFill="1" applyBorder="1" applyAlignment="1" applyProtection="1">
      <alignment horizontal="center" vertical="center"/>
    </xf>
    <xf numFmtId="0" fontId="12" fillId="3" borderId="5" xfId="0" applyFont="1" applyFill="1" applyBorder="1" applyAlignment="1" applyProtection="1">
      <alignment horizontal="center" vertical="center"/>
    </xf>
    <xf numFmtId="0" fontId="10" fillId="0" borderId="0" xfId="0" applyFont="1" applyBorder="1" applyAlignment="1" applyProtection="1">
      <alignment vertical="center"/>
    </xf>
    <xf numFmtId="0" fontId="10" fillId="0" borderId="21" xfId="0" applyFont="1" applyFill="1" applyBorder="1" applyAlignment="1" applyProtection="1">
      <alignment vertical="center"/>
    </xf>
    <xf numFmtId="0" fontId="10" fillId="0" borderId="20" xfId="0" applyFont="1" applyFill="1" applyBorder="1" applyAlignment="1" applyProtection="1">
      <alignment vertical="center"/>
    </xf>
    <xf numFmtId="0" fontId="12" fillId="0" borderId="0" xfId="0" applyFont="1" applyFill="1" applyAlignment="1" applyProtection="1">
      <alignment horizontal="center"/>
    </xf>
    <xf numFmtId="0" fontId="0" fillId="2" borderId="1" xfId="0" applyFont="1" applyFill="1" applyBorder="1" applyAlignment="1" applyProtection="1">
      <alignment vertical="center" wrapText="1"/>
      <protection locked="0"/>
    </xf>
    <xf numFmtId="0" fontId="0" fillId="2" borderId="42" xfId="0" applyFont="1" applyFill="1" applyBorder="1" applyAlignment="1" applyProtection="1">
      <alignment horizontal="left" vertical="center"/>
      <protection locked="0"/>
    </xf>
    <xf numFmtId="0" fontId="0" fillId="2" borderId="43" xfId="0" applyFont="1" applyFill="1" applyBorder="1" applyAlignment="1" applyProtection="1">
      <alignment horizontal="left" vertical="center" wrapText="1"/>
      <protection locked="0"/>
    </xf>
    <xf numFmtId="0" fontId="12" fillId="6" borderId="58" xfId="0" applyFont="1" applyFill="1" applyBorder="1" applyAlignment="1" applyProtection="1">
      <alignment horizontal="center" vertical="center"/>
    </xf>
    <xf numFmtId="0" fontId="11" fillId="0" borderId="48" xfId="0" applyFont="1" applyFill="1" applyBorder="1" applyAlignment="1" applyProtection="1">
      <alignment horizontal="center" vertical="center" wrapText="1"/>
    </xf>
    <xf numFmtId="44" fontId="10" fillId="0" borderId="0" xfId="1" applyFont="1" applyAlignment="1" applyProtection="1">
      <alignment vertical="center" wrapText="1"/>
    </xf>
    <xf numFmtId="0" fontId="10" fillId="0" borderId="0" xfId="0" applyFont="1" applyAlignment="1" applyProtection="1">
      <alignment horizontal="center" vertical="center" wrapText="1"/>
    </xf>
    <xf numFmtId="0" fontId="10" fillId="0" borderId="0" xfId="0" applyFont="1" applyAlignment="1" applyProtection="1">
      <alignment vertical="center" wrapText="1"/>
    </xf>
    <xf numFmtId="0" fontId="10" fillId="6" borderId="10" xfId="0" applyFont="1" applyFill="1" applyBorder="1" applyAlignment="1" applyProtection="1">
      <alignment horizontal="center" vertical="center"/>
    </xf>
    <xf numFmtId="0" fontId="11" fillId="6" borderId="20" xfId="0" applyFont="1" applyFill="1" applyBorder="1" applyAlignment="1" applyProtection="1">
      <alignment horizontal="center" vertical="center"/>
    </xf>
    <xf numFmtId="0" fontId="10" fillId="0" borderId="48" xfId="0" applyFont="1" applyFill="1" applyBorder="1" applyAlignment="1" applyProtection="1">
      <alignment horizontal="left" vertical="center"/>
    </xf>
    <xf numFmtId="0" fontId="10" fillId="0" borderId="52" xfId="0" applyFont="1" applyFill="1" applyBorder="1" applyAlignment="1" applyProtection="1">
      <alignment horizontal="left" vertical="center"/>
    </xf>
    <xf numFmtId="0" fontId="10" fillId="0" borderId="10" xfId="0" applyFont="1" applyFill="1" applyBorder="1" applyAlignment="1" applyProtection="1">
      <alignment horizontal="left" vertical="center"/>
    </xf>
    <xf numFmtId="0" fontId="11" fillId="0" borderId="12" xfId="0" applyFont="1" applyFill="1" applyBorder="1" applyAlignment="1" applyProtection="1">
      <alignment horizontal="center" vertical="center"/>
    </xf>
    <xf numFmtId="0" fontId="11" fillId="0" borderId="14" xfId="0" applyFont="1" applyFill="1" applyBorder="1" applyAlignment="1" applyProtection="1">
      <alignment horizontal="center" vertical="center"/>
    </xf>
    <xf numFmtId="9" fontId="10" fillId="0" borderId="0" xfId="0" applyNumberFormat="1" applyFont="1" applyFill="1" applyBorder="1" applyAlignment="1" applyProtection="1">
      <alignment horizontal="center" vertical="center"/>
    </xf>
    <xf numFmtId="0" fontId="10" fillId="2" borderId="1" xfId="0" applyFont="1" applyFill="1" applyBorder="1" applyAlignment="1" applyProtection="1">
      <alignment horizontal="left" vertical="center" wrapText="1"/>
      <protection locked="0"/>
    </xf>
    <xf numFmtId="0" fontId="9" fillId="9" borderId="5" xfId="0" applyFont="1" applyFill="1" applyBorder="1" applyAlignment="1" applyProtection="1">
      <alignment horizontal="center" vertical="center"/>
    </xf>
    <xf numFmtId="44" fontId="10" fillId="0" borderId="0" xfId="1" applyFont="1" applyFill="1" applyAlignment="1" applyProtection="1">
      <alignment horizontal="left" vertical="center"/>
    </xf>
    <xf numFmtId="0" fontId="10" fillId="0" borderId="0" xfId="0" applyFont="1" applyBorder="1" applyAlignment="1" applyProtection="1">
      <alignment horizontal="left" vertical="center" wrapText="1"/>
    </xf>
    <xf numFmtId="0" fontId="10" fillId="9" borderId="10" xfId="0" applyFont="1" applyFill="1" applyBorder="1" applyAlignment="1" applyProtection="1">
      <alignment horizontal="center" vertical="center"/>
    </xf>
    <xf numFmtId="0" fontId="7" fillId="9" borderId="20" xfId="0" applyFont="1" applyFill="1" applyBorder="1" applyAlignment="1" applyProtection="1">
      <alignment horizontal="center" vertical="center"/>
    </xf>
    <xf numFmtId="0" fontId="0" fillId="0" borderId="48" xfId="0" applyFont="1" applyFill="1" applyBorder="1" applyAlignment="1" applyProtection="1">
      <alignment horizontal="center" vertical="center"/>
    </xf>
    <xf numFmtId="0" fontId="0" fillId="0" borderId="52" xfId="0" applyFont="1" applyFill="1" applyBorder="1" applyAlignment="1" applyProtection="1">
      <alignment horizontal="center" vertical="center"/>
    </xf>
    <xf numFmtId="0" fontId="10" fillId="0" borderId="10" xfId="0" applyFont="1" applyFill="1" applyBorder="1" applyAlignment="1" applyProtection="1">
      <alignment horizontal="center" vertical="center"/>
    </xf>
    <xf numFmtId="0" fontId="0" fillId="0" borderId="57" xfId="0" applyFont="1" applyFill="1" applyBorder="1" applyAlignment="1" applyProtection="1">
      <alignment horizontal="center" vertical="center"/>
    </xf>
    <xf numFmtId="0" fontId="10" fillId="0" borderId="11" xfId="0" applyFont="1" applyFill="1" applyBorder="1" applyAlignment="1" applyProtection="1">
      <alignment horizontal="center" vertical="center"/>
    </xf>
    <xf numFmtId="9" fontId="10" fillId="0" borderId="11" xfId="2" applyFont="1" applyFill="1" applyBorder="1" applyAlignment="1" applyProtection="1">
      <alignment horizontal="center" vertical="center" wrapText="1"/>
    </xf>
    <xf numFmtId="0" fontId="10" fillId="0" borderId="54" xfId="0" applyFont="1" applyFill="1" applyBorder="1" applyAlignment="1" applyProtection="1">
      <alignment horizontal="center" vertical="center"/>
    </xf>
    <xf numFmtId="44" fontId="10" fillId="0" borderId="0" xfId="1" applyFont="1" applyAlignment="1" applyProtection="1">
      <alignment vertical="center"/>
    </xf>
    <xf numFmtId="44" fontId="10" fillId="0" borderId="0" xfId="1" applyFont="1" applyAlignment="1" applyProtection="1">
      <alignment horizontal="center" vertical="center"/>
    </xf>
    <xf numFmtId="9" fontId="0" fillId="0" borderId="0" xfId="0" applyNumberFormat="1" applyFill="1" applyBorder="1" applyAlignment="1" applyProtection="1">
      <alignment horizontal="center" vertical="center"/>
    </xf>
    <xf numFmtId="0" fontId="0" fillId="0" borderId="0" xfId="0" applyFont="1" applyFill="1" applyBorder="1" applyAlignment="1" applyProtection="1">
      <alignment vertical="center"/>
    </xf>
    <xf numFmtId="0" fontId="0" fillId="2" borderId="48" xfId="0" applyFont="1" applyFill="1" applyBorder="1" applyAlignment="1" applyProtection="1">
      <alignment horizontal="left" vertical="center" wrapText="1"/>
      <protection locked="0"/>
    </xf>
    <xf numFmtId="0" fontId="0" fillId="2" borderId="1" xfId="0" applyFont="1" applyFill="1" applyBorder="1" applyAlignment="1" applyProtection="1">
      <alignment horizontal="center" vertical="center" wrapText="1"/>
      <protection locked="0"/>
    </xf>
    <xf numFmtId="0" fontId="0" fillId="0" borderId="1" xfId="0" applyFont="1" applyFill="1" applyBorder="1" applyAlignment="1">
      <alignment horizontal="center" vertical="center" wrapText="1"/>
    </xf>
    <xf numFmtId="0" fontId="10" fillId="2" borderId="1" xfId="0" applyFont="1" applyFill="1" applyBorder="1" applyAlignment="1" applyProtection="1">
      <alignment horizontal="left" vertical="center" wrapText="1"/>
      <protection locked="0"/>
    </xf>
    <xf numFmtId="0" fontId="10" fillId="2" borderId="1" xfId="0" applyFont="1" applyFill="1" applyBorder="1" applyAlignment="1" applyProtection="1">
      <alignment horizontal="left" vertical="center"/>
      <protection locked="0"/>
    </xf>
    <xf numFmtId="44" fontId="0" fillId="2" borderId="1" xfId="1" applyFont="1" applyFill="1" applyBorder="1" applyAlignment="1" applyProtection="1">
      <alignment horizontal="center" vertical="center" wrapText="1"/>
      <protection locked="0"/>
    </xf>
    <xf numFmtId="9" fontId="9" fillId="0" borderId="0" xfId="2" applyFont="1" applyFill="1" applyBorder="1" applyAlignment="1" applyProtection="1">
      <alignment horizontal="center" vertical="center"/>
    </xf>
    <xf numFmtId="9" fontId="9" fillId="0" borderId="0" xfId="2" applyFont="1" applyFill="1" applyBorder="1" applyAlignment="1" applyProtection="1">
      <alignment vertical="center"/>
    </xf>
    <xf numFmtId="9" fontId="11" fillId="10" borderId="36" xfId="2" applyFont="1" applyFill="1" applyBorder="1" applyAlignment="1" applyProtection="1">
      <alignment horizontal="center" vertical="center" wrapText="1"/>
    </xf>
    <xf numFmtId="9" fontId="10" fillId="8" borderId="11" xfId="2" applyFont="1" applyFill="1" applyBorder="1" applyAlignment="1" applyProtection="1">
      <alignment horizontal="center" vertical="center" wrapText="1"/>
    </xf>
    <xf numFmtId="9" fontId="14" fillId="0" borderId="23" xfId="2" applyFont="1" applyFill="1" applyBorder="1" applyAlignment="1" applyProtection="1">
      <alignment horizontal="center" vertical="center" wrapText="1"/>
    </xf>
    <xf numFmtId="9" fontId="10" fillId="0" borderId="23" xfId="2" applyFont="1" applyFill="1" applyBorder="1" applyAlignment="1" applyProtection="1">
      <alignment horizontal="center" vertical="center" wrapText="1"/>
    </xf>
    <xf numFmtId="9" fontId="10" fillId="8" borderId="25" xfId="2" applyFont="1" applyFill="1" applyBorder="1" applyAlignment="1" applyProtection="1">
      <alignment horizontal="center" vertical="center"/>
    </xf>
    <xf numFmtId="9" fontId="10" fillId="8" borderId="0" xfId="2" applyFont="1" applyFill="1" applyAlignment="1" applyProtection="1">
      <alignment vertical="center"/>
    </xf>
    <xf numFmtId="44" fontId="11" fillId="8" borderId="54" xfId="1" applyFont="1" applyFill="1" applyBorder="1" applyAlignment="1" applyProtection="1">
      <alignment horizontal="center" vertical="center" wrapText="1"/>
    </xf>
    <xf numFmtId="0" fontId="9" fillId="0" borderId="0" xfId="0" applyFont="1" applyFill="1" applyBorder="1" applyAlignment="1" applyProtection="1">
      <alignment horizontal="center" vertical="center"/>
    </xf>
    <xf numFmtId="0" fontId="0" fillId="0" borderId="1" xfId="0" applyFont="1" applyFill="1" applyBorder="1" applyAlignment="1">
      <alignment horizontal="center" vertical="center" wrapText="1"/>
    </xf>
    <xf numFmtId="0" fontId="10" fillId="2" borderId="1" xfId="0" applyFont="1" applyFill="1" applyBorder="1" applyAlignment="1" applyProtection="1">
      <alignment horizontal="left" vertical="center" wrapText="1"/>
      <protection locked="0"/>
    </xf>
    <xf numFmtId="0" fontId="11" fillId="0" borderId="42" xfId="0" applyFont="1" applyFill="1" applyBorder="1" applyAlignment="1" applyProtection="1">
      <alignment horizontal="center" vertical="center"/>
    </xf>
    <xf numFmtId="0" fontId="11" fillId="10" borderId="36" xfId="0" applyFont="1" applyFill="1" applyBorder="1" applyAlignment="1" applyProtection="1">
      <alignment horizontal="center" vertical="center" wrapText="1"/>
    </xf>
    <xf numFmtId="0" fontId="10" fillId="2" borderId="19" xfId="0" applyFont="1" applyFill="1" applyBorder="1" applyAlignment="1" applyProtection="1">
      <alignment horizontal="center" vertical="center" wrapText="1"/>
      <protection locked="0"/>
    </xf>
    <xf numFmtId="0" fontId="11" fillId="14" borderId="24" xfId="0" applyFont="1" applyFill="1" applyBorder="1" applyAlignment="1">
      <alignment horizontal="center" vertical="center"/>
    </xf>
    <xf numFmtId="0" fontId="10" fillId="14" borderId="25" xfId="0" applyFont="1" applyFill="1" applyBorder="1" applyAlignment="1">
      <alignment vertical="top" wrapText="1"/>
    </xf>
    <xf numFmtId="0" fontId="10" fillId="14" borderId="26" xfId="0" applyFont="1" applyFill="1" applyBorder="1" applyAlignment="1">
      <alignment vertical="top" wrapText="1"/>
    </xf>
    <xf numFmtId="0" fontId="7" fillId="14" borderId="1" xfId="0" applyFont="1" applyFill="1" applyBorder="1" applyAlignment="1">
      <alignment horizontal="center" vertical="center"/>
    </xf>
    <xf numFmtId="0" fontId="7" fillId="14" borderId="1" xfId="0" applyFont="1" applyFill="1" applyBorder="1" applyAlignment="1" applyProtection="1">
      <alignment horizontal="center" vertical="center" wrapText="1"/>
    </xf>
    <xf numFmtId="0" fontId="7" fillId="14" borderId="1" xfId="0" applyFont="1" applyFill="1" applyBorder="1" applyAlignment="1">
      <alignment horizontal="center" vertical="center" wrapText="1"/>
    </xf>
    <xf numFmtId="9" fontId="8" fillId="13" borderId="64" xfId="2" applyFont="1" applyFill="1" applyBorder="1" applyAlignment="1" applyProtection="1">
      <alignment horizontal="center" vertical="center" wrapText="1"/>
      <protection locked="0"/>
    </xf>
    <xf numFmtId="0" fontId="10" fillId="13" borderId="48" xfId="0" applyFont="1" applyFill="1" applyBorder="1" applyAlignment="1" applyProtection="1">
      <alignment horizontal="left" vertical="center" wrapText="1"/>
      <protection locked="0"/>
    </xf>
    <xf numFmtId="0" fontId="10" fillId="13" borderId="1" xfId="0" applyFont="1" applyFill="1" applyBorder="1" applyAlignment="1" applyProtection="1">
      <alignment horizontal="left" vertical="center" wrapText="1"/>
      <protection locked="0"/>
    </xf>
    <xf numFmtId="0" fontId="0" fillId="13" borderId="1" xfId="0" applyFill="1" applyBorder="1" applyAlignment="1" applyProtection="1">
      <alignment horizontal="left" vertical="center" wrapText="1"/>
      <protection locked="0"/>
    </xf>
    <xf numFmtId="0" fontId="0" fillId="13" borderId="43" xfId="0" applyFill="1" applyBorder="1" applyAlignment="1" applyProtection="1">
      <alignment horizontal="left" vertical="center" wrapText="1"/>
      <protection locked="0"/>
    </xf>
    <xf numFmtId="0" fontId="0" fillId="13" borderId="1" xfId="0" applyFill="1" applyBorder="1" applyAlignment="1" applyProtection="1">
      <alignment horizontal="center" vertical="center" wrapText="1"/>
      <protection locked="0"/>
    </xf>
    <xf numFmtId="0" fontId="0" fillId="13" borderId="43" xfId="0" applyFill="1" applyBorder="1" applyAlignment="1" applyProtection="1">
      <alignment horizontal="center" vertical="center" wrapText="1"/>
      <protection locked="0"/>
    </xf>
    <xf numFmtId="44" fontId="6" fillId="13" borderId="1" xfId="1" applyFont="1" applyFill="1" applyBorder="1" applyAlignment="1" applyProtection="1">
      <alignment horizontal="left" vertical="center"/>
      <protection locked="0"/>
    </xf>
    <xf numFmtId="0" fontId="10" fillId="13" borderId="48" xfId="0" applyFont="1" applyFill="1" applyBorder="1" applyAlignment="1" applyProtection="1">
      <alignment horizontal="left" vertical="center"/>
      <protection locked="0"/>
    </xf>
    <xf numFmtId="0" fontId="10" fillId="13" borderId="1" xfId="0" applyFont="1" applyFill="1" applyBorder="1" applyAlignment="1" applyProtection="1">
      <alignment horizontal="left" vertical="center"/>
      <protection locked="0"/>
    </xf>
    <xf numFmtId="0" fontId="0" fillId="13" borderId="1" xfId="0" applyFill="1" applyBorder="1" applyAlignment="1" applyProtection="1">
      <alignment horizontal="left" vertical="center"/>
      <protection locked="0"/>
    </xf>
    <xf numFmtId="0" fontId="10" fillId="13" borderId="43" xfId="0" applyFont="1" applyFill="1" applyBorder="1" applyAlignment="1" applyProtection="1">
      <alignment horizontal="left" vertical="center"/>
      <protection locked="0"/>
    </xf>
    <xf numFmtId="0" fontId="0" fillId="13" borderId="43" xfId="0" applyFill="1" applyBorder="1" applyAlignment="1" applyProtection="1">
      <alignment horizontal="left" vertical="center"/>
      <protection locked="0"/>
    </xf>
    <xf numFmtId="44" fontId="6" fillId="13" borderId="43" xfId="1" applyFont="1" applyFill="1" applyBorder="1" applyAlignment="1" applyProtection="1">
      <alignment horizontal="left" vertical="center"/>
      <protection locked="0"/>
    </xf>
    <xf numFmtId="0" fontId="0" fillId="13" borderId="1" xfId="0" applyFill="1" applyBorder="1" applyAlignment="1" applyProtection="1">
      <alignment horizontal="center" vertical="center"/>
      <protection locked="0"/>
    </xf>
    <xf numFmtId="9" fontId="8" fillId="13" borderId="4" xfId="2" applyFont="1" applyFill="1" applyBorder="1" applyAlignment="1" applyProtection="1">
      <alignment horizontal="center" vertical="center" wrapText="1"/>
      <protection locked="0"/>
    </xf>
    <xf numFmtId="0" fontId="10" fillId="13" borderId="20" xfId="0" applyFont="1" applyFill="1" applyBorder="1" applyAlignment="1" applyProtection="1">
      <alignment horizontal="left" vertical="center"/>
      <protection locked="0"/>
    </xf>
    <xf numFmtId="0" fontId="0" fillId="13" borderId="20" xfId="0" applyFill="1" applyBorder="1" applyAlignment="1" applyProtection="1">
      <alignment horizontal="left" vertical="center"/>
      <protection locked="0"/>
    </xf>
    <xf numFmtId="44" fontId="6" fillId="13" borderId="1" xfId="1" applyFont="1" applyFill="1" applyBorder="1" applyAlignment="1" applyProtection="1">
      <alignment vertical="center"/>
      <protection locked="0"/>
    </xf>
    <xf numFmtId="0" fontId="0" fillId="13" borderId="1" xfId="0" applyFont="1" applyFill="1" applyBorder="1" applyAlignment="1" applyProtection="1">
      <alignment horizontal="left" vertical="center"/>
      <protection locked="0"/>
    </xf>
    <xf numFmtId="0" fontId="10" fillId="13" borderId="10" xfId="0" applyFont="1" applyFill="1" applyBorder="1" applyAlignment="1" applyProtection="1">
      <alignment horizontal="left" vertical="center"/>
      <protection locked="0"/>
    </xf>
    <xf numFmtId="0" fontId="0" fillId="13" borderId="10" xfId="0" applyFont="1" applyFill="1" applyBorder="1" applyAlignment="1" applyProtection="1">
      <alignment horizontal="left" vertical="center"/>
      <protection locked="0"/>
    </xf>
    <xf numFmtId="0" fontId="0" fillId="13" borderId="20" xfId="0" applyFont="1" applyFill="1" applyBorder="1" applyAlignment="1" applyProtection="1">
      <alignment horizontal="left" vertical="center"/>
      <protection locked="0"/>
    </xf>
    <xf numFmtId="0" fontId="10" fillId="13" borderId="21" xfId="0" applyFont="1" applyFill="1" applyBorder="1" applyAlignment="1" applyProtection="1">
      <alignment horizontal="left" vertical="center"/>
      <protection locked="0"/>
    </xf>
    <xf numFmtId="0" fontId="0" fillId="13" borderId="20" xfId="0" applyFill="1" applyBorder="1" applyAlignment="1" applyProtection="1">
      <alignment horizontal="center" vertical="center"/>
      <protection locked="0"/>
    </xf>
    <xf numFmtId="9" fontId="8" fillId="13" borderId="13" xfId="2" applyFont="1" applyFill="1" applyBorder="1" applyAlignment="1" applyProtection="1">
      <alignment horizontal="center" vertical="center" wrapText="1"/>
      <protection locked="0"/>
    </xf>
    <xf numFmtId="0" fontId="11" fillId="14" borderId="63" xfId="0" applyFont="1" applyFill="1" applyBorder="1" applyAlignment="1" applyProtection="1">
      <alignment horizontal="center" vertical="center"/>
    </xf>
    <xf numFmtId="0" fontId="11" fillId="14" borderId="8" xfId="0" applyFont="1" applyFill="1" applyBorder="1" applyAlignment="1" applyProtection="1">
      <alignment vertical="center"/>
    </xf>
    <xf numFmtId="0" fontId="11" fillId="14" borderId="15" xfId="0" applyFont="1" applyFill="1" applyBorder="1" applyAlignment="1" applyProtection="1">
      <alignment vertical="center"/>
    </xf>
    <xf numFmtId="0" fontId="11" fillId="14" borderId="9" xfId="0" applyFont="1" applyFill="1" applyBorder="1" applyAlignment="1" applyProtection="1">
      <alignment vertical="center"/>
    </xf>
    <xf numFmtId="0" fontId="11" fillId="14" borderId="5" xfId="0" applyFont="1" applyFill="1" applyBorder="1" applyAlignment="1" applyProtection="1">
      <alignment horizontal="center" vertical="center"/>
    </xf>
    <xf numFmtId="0" fontId="11" fillId="14" borderId="33" xfId="0" applyFont="1" applyFill="1" applyBorder="1" applyAlignment="1" applyProtection="1">
      <alignment horizontal="center" vertical="center" wrapText="1"/>
    </xf>
    <xf numFmtId="0" fontId="11" fillId="14" borderId="65" xfId="0" applyFont="1" applyFill="1" applyBorder="1" applyAlignment="1" applyProtection="1">
      <alignment horizontal="center" vertical="center" wrapText="1"/>
    </xf>
    <xf numFmtId="0" fontId="11" fillId="14" borderId="68" xfId="0" applyFont="1" applyFill="1" applyBorder="1" applyAlignment="1" applyProtection="1">
      <alignment horizontal="center" vertical="center" wrapText="1"/>
    </xf>
    <xf numFmtId="44" fontId="11" fillId="14" borderId="67" xfId="1" applyFont="1" applyFill="1" applyBorder="1" applyAlignment="1" applyProtection="1">
      <alignment horizontal="center" vertical="center" wrapText="1"/>
    </xf>
    <xf numFmtId="44" fontId="11" fillId="14" borderId="66" xfId="1" applyFont="1" applyFill="1" applyBorder="1" applyAlignment="1" applyProtection="1">
      <alignment horizontal="center" vertical="center" wrapText="1"/>
    </xf>
    <xf numFmtId="44" fontId="11" fillId="14" borderId="28" xfId="1" applyFont="1" applyFill="1" applyBorder="1" applyAlignment="1" applyProtection="1">
      <alignment horizontal="center" vertical="center" wrapText="1"/>
    </xf>
    <xf numFmtId="0" fontId="11" fillId="14" borderId="35" xfId="0" applyFont="1" applyFill="1" applyBorder="1" applyAlignment="1" applyProtection="1">
      <alignment horizontal="center" vertical="center" wrapText="1"/>
    </xf>
    <xf numFmtId="44" fontId="11" fillId="14" borderId="34" xfId="1" applyFont="1" applyFill="1" applyBorder="1" applyAlignment="1" applyProtection="1">
      <alignment horizontal="center" vertical="center" wrapText="1"/>
    </xf>
    <xf numFmtId="44" fontId="11" fillId="14" borderId="36" xfId="1" applyFont="1" applyFill="1" applyBorder="1" applyAlignment="1" applyProtection="1">
      <alignment horizontal="center" vertical="center" wrapText="1"/>
    </xf>
    <xf numFmtId="44" fontId="11" fillId="14" borderId="13" xfId="1" applyFont="1" applyFill="1" applyBorder="1" applyAlignment="1" applyProtection="1">
      <alignment horizontal="center" vertical="center" wrapText="1"/>
    </xf>
    <xf numFmtId="0" fontId="11" fillId="14" borderId="12" xfId="0" applyFont="1" applyFill="1" applyBorder="1" applyAlignment="1" applyProtection="1">
      <alignment horizontal="center" vertical="center" wrapText="1"/>
    </xf>
    <xf numFmtId="0" fontId="10" fillId="8" borderId="0" xfId="0" applyFont="1" applyFill="1" applyBorder="1" applyAlignment="1" applyProtection="1">
      <alignment vertical="center" wrapText="1"/>
    </xf>
    <xf numFmtId="0" fontId="0" fillId="0" borderId="20" xfId="0" applyFill="1" applyBorder="1" applyAlignment="1" applyProtection="1">
      <alignment horizontal="center" vertical="center"/>
    </xf>
    <xf numFmtId="0" fontId="10" fillId="8" borderId="0" xfId="0" applyFont="1" applyFill="1" applyAlignment="1" applyProtection="1">
      <alignment horizontal="left" vertical="top"/>
    </xf>
    <xf numFmtId="0" fontId="0" fillId="0" borderId="1" xfId="0" applyFont="1" applyFill="1" applyBorder="1" applyAlignment="1">
      <alignment horizontal="center" vertical="center" wrapText="1"/>
    </xf>
    <xf numFmtId="0" fontId="10" fillId="13" borderId="1" xfId="0" applyFont="1" applyFill="1" applyBorder="1" applyAlignment="1" applyProtection="1">
      <alignment horizontal="left" vertical="center"/>
      <protection locked="0"/>
    </xf>
    <xf numFmtId="0" fontId="9" fillId="0" borderId="27" xfId="0" applyFont="1" applyFill="1" applyBorder="1" applyAlignment="1" applyProtection="1">
      <alignment horizontal="center" vertical="center"/>
    </xf>
    <xf numFmtId="0" fontId="10" fillId="2" borderId="1" xfId="0" applyFont="1" applyFill="1" applyBorder="1" applyAlignment="1" applyProtection="1">
      <alignment horizontal="center" vertical="center" wrapText="1"/>
      <protection locked="0"/>
    </xf>
    <xf numFmtId="0" fontId="9" fillId="0" borderId="24" xfId="0" applyFont="1" applyFill="1" applyBorder="1" applyAlignment="1" applyProtection="1">
      <alignment horizontal="center" vertical="center"/>
    </xf>
    <xf numFmtId="0" fontId="9" fillId="0" borderId="25" xfId="0" applyFont="1" applyFill="1" applyBorder="1" applyAlignment="1" applyProtection="1">
      <alignment horizontal="center" vertical="center"/>
    </xf>
    <xf numFmtId="0" fontId="9" fillId="0" borderId="26" xfId="0" applyFont="1" applyFill="1" applyBorder="1" applyAlignment="1" applyProtection="1">
      <alignment horizontal="center" vertical="center"/>
    </xf>
    <xf numFmtId="0" fontId="0" fillId="2" borderId="21" xfId="0" applyFont="1" applyFill="1" applyBorder="1" applyAlignment="1" applyProtection="1">
      <alignment horizontal="left" vertical="center" wrapText="1"/>
      <protection locked="0"/>
    </xf>
    <xf numFmtId="0" fontId="0" fillId="2" borderId="20" xfId="0" applyFont="1" applyFill="1" applyBorder="1" applyAlignment="1" applyProtection="1">
      <alignment horizontal="center" vertical="center" wrapText="1"/>
      <protection locked="0"/>
    </xf>
    <xf numFmtId="44" fontId="0" fillId="2" borderId="20" xfId="1" applyFont="1" applyFill="1" applyBorder="1" applyAlignment="1" applyProtection="1">
      <alignment horizontal="center" vertical="center" wrapText="1"/>
      <protection locked="0"/>
    </xf>
    <xf numFmtId="44" fontId="11" fillId="0" borderId="55" xfId="1" applyFont="1" applyFill="1" applyBorder="1" applyAlignment="1" applyProtection="1">
      <alignment horizontal="center" vertical="center" wrapText="1"/>
    </xf>
    <xf numFmtId="0" fontId="0" fillId="2" borderId="42" xfId="0" applyFont="1" applyFill="1" applyBorder="1" applyAlignment="1" applyProtection="1">
      <alignment horizontal="left" vertical="center" wrapText="1"/>
      <protection locked="0"/>
    </xf>
    <xf numFmtId="0" fontId="0" fillId="2" borderId="43" xfId="0" applyFont="1" applyFill="1" applyBorder="1" applyAlignment="1" applyProtection="1">
      <alignment horizontal="center" vertical="center" wrapText="1"/>
      <protection locked="0"/>
    </xf>
    <xf numFmtId="44" fontId="0" fillId="2" borderId="43" xfId="1" applyFont="1" applyFill="1" applyBorder="1" applyAlignment="1" applyProtection="1">
      <alignment horizontal="center" vertical="center" wrapText="1"/>
      <protection locked="0"/>
    </xf>
    <xf numFmtId="0" fontId="10" fillId="2" borderId="42" xfId="0" applyFont="1" applyFill="1" applyBorder="1" applyAlignment="1" applyProtection="1">
      <alignment horizontal="left" vertical="center" wrapText="1"/>
      <protection locked="0"/>
    </xf>
    <xf numFmtId="0" fontId="10" fillId="2" borderId="43" xfId="0" applyFont="1" applyFill="1" applyBorder="1" applyAlignment="1" applyProtection="1">
      <alignment horizontal="center" vertical="center" wrapText="1"/>
      <protection locked="0"/>
    </xf>
    <xf numFmtId="44" fontId="10" fillId="2" borderId="43" xfId="1" applyFont="1" applyFill="1" applyBorder="1" applyAlignment="1" applyProtection="1">
      <alignment horizontal="center" vertical="center" wrapText="1"/>
      <protection locked="0"/>
    </xf>
    <xf numFmtId="10" fontId="10" fillId="2" borderId="43" xfId="2" applyNumberFormat="1" applyFont="1" applyFill="1" applyBorder="1" applyAlignment="1" applyProtection="1">
      <alignment horizontal="center" vertical="center" wrapText="1"/>
      <protection locked="0"/>
    </xf>
    <xf numFmtId="0" fontId="9" fillId="0" borderId="45" xfId="0" applyFont="1" applyFill="1" applyBorder="1" applyAlignment="1" applyProtection="1">
      <alignment horizontal="center" vertical="center"/>
    </xf>
    <xf numFmtId="0" fontId="9" fillId="0" borderId="29" xfId="0" applyFont="1" applyFill="1" applyBorder="1" applyAlignment="1" applyProtection="1">
      <alignment vertical="center"/>
    </xf>
    <xf numFmtId="0" fontId="9" fillId="0" borderId="23" xfId="0" applyFont="1" applyFill="1" applyBorder="1" applyAlignment="1" applyProtection="1">
      <alignment vertical="center"/>
    </xf>
    <xf numFmtId="0" fontId="9" fillId="0" borderId="28" xfId="0" applyFont="1" applyFill="1" applyBorder="1" applyAlignment="1" applyProtection="1">
      <alignment vertical="center"/>
    </xf>
    <xf numFmtId="164" fontId="10" fillId="0" borderId="0" xfId="0" applyNumberFormat="1" applyFont="1" applyFill="1" applyBorder="1" applyAlignment="1" applyProtection="1">
      <alignment vertical="center"/>
      <protection locked="0"/>
    </xf>
    <xf numFmtId="0" fontId="9" fillId="8" borderId="0" xfId="0" applyFont="1" applyFill="1" applyBorder="1" applyAlignment="1" applyProtection="1">
      <alignment horizontal="center" vertical="center"/>
    </xf>
    <xf numFmtId="0" fontId="0" fillId="8" borderId="0" xfId="0" applyFill="1" applyAlignment="1" applyProtection="1">
      <alignment vertical="center"/>
    </xf>
    <xf numFmtId="0" fontId="9" fillId="8" borderId="0" xfId="0" applyFont="1" applyFill="1" applyBorder="1" applyAlignment="1" applyProtection="1">
      <alignment vertical="center"/>
    </xf>
    <xf numFmtId="0" fontId="11" fillId="0" borderId="12" xfId="0" applyFont="1" applyFill="1" applyBorder="1" applyAlignment="1">
      <alignment horizontal="center"/>
    </xf>
    <xf numFmtId="0" fontId="11" fillId="0" borderId="14" xfId="0" applyFont="1" applyFill="1" applyBorder="1" applyAlignment="1">
      <alignment horizontal="center"/>
    </xf>
    <xf numFmtId="44" fontId="11" fillId="0" borderId="14" xfId="1" applyFont="1" applyFill="1" applyBorder="1" applyAlignment="1">
      <alignment horizontal="center"/>
    </xf>
    <xf numFmtId="9" fontId="11" fillId="0" borderId="14" xfId="2" applyFont="1" applyFill="1" applyBorder="1" applyAlignment="1">
      <alignment horizontal="center"/>
    </xf>
    <xf numFmtId="3" fontId="11" fillId="0" borderId="14" xfId="0" applyNumberFormat="1" applyFont="1" applyFill="1" applyBorder="1" applyAlignment="1">
      <alignment horizontal="center"/>
    </xf>
    <xf numFmtId="0" fontId="11" fillId="0" borderId="13" xfId="0" applyFont="1" applyFill="1" applyBorder="1" applyAlignment="1">
      <alignment horizontal="center"/>
    </xf>
    <xf numFmtId="0" fontId="7" fillId="3" borderId="20" xfId="0" applyFont="1" applyFill="1" applyBorder="1" applyAlignment="1">
      <alignment horizontal="center"/>
    </xf>
    <xf numFmtId="0" fontId="7" fillId="3" borderId="20" xfId="0" applyFont="1" applyFill="1" applyBorder="1" applyAlignment="1">
      <alignment horizontal="center" vertical="center" wrapText="1"/>
    </xf>
    <xf numFmtId="44" fontId="7" fillId="3" borderId="20" xfId="1" applyFont="1" applyFill="1" applyBorder="1" applyAlignment="1">
      <alignment horizontal="center"/>
    </xf>
    <xf numFmtId="9" fontId="7" fillId="3" borderId="20" xfId="2" applyFont="1" applyFill="1" applyBorder="1" applyAlignment="1">
      <alignment horizontal="center"/>
    </xf>
    <xf numFmtId="0" fontId="7" fillId="3" borderId="55" xfId="0" applyFont="1" applyFill="1" applyBorder="1" applyAlignment="1">
      <alignment horizontal="center" vertical="center"/>
    </xf>
    <xf numFmtId="0" fontId="10" fillId="2" borderId="0" xfId="0" applyFont="1" applyFill="1" applyBorder="1" applyAlignment="1" applyProtection="1">
      <alignment vertical="center" wrapText="1"/>
      <protection locked="0"/>
    </xf>
    <xf numFmtId="44" fontId="10" fillId="2" borderId="62" xfId="1" applyFont="1" applyFill="1" applyBorder="1" applyAlignment="1" applyProtection="1">
      <alignment vertical="center" wrapText="1"/>
      <protection locked="0"/>
    </xf>
    <xf numFmtId="44" fontId="10" fillId="2" borderId="1" xfId="1" applyFont="1" applyFill="1" applyBorder="1" applyAlignment="1" applyProtection="1">
      <alignment vertical="center" wrapText="1"/>
      <protection locked="0"/>
    </xf>
    <xf numFmtId="0" fontId="10" fillId="2" borderId="56" xfId="0" applyFont="1" applyFill="1" applyBorder="1" applyAlignment="1" applyProtection="1">
      <alignment horizontal="left" vertical="center" wrapText="1"/>
      <protection locked="0"/>
    </xf>
    <xf numFmtId="0" fontId="10" fillId="2" borderId="10" xfId="0" applyFont="1" applyFill="1" applyBorder="1" applyAlignment="1" applyProtection="1">
      <alignment vertical="center" wrapText="1"/>
      <protection locked="0"/>
    </xf>
    <xf numFmtId="44" fontId="10" fillId="2" borderId="10" xfId="1" applyFont="1" applyFill="1" applyBorder="1" applyAlignment="1" applyProtection="1">
      <alignment vertical="center" wrapText="1"/>
      <protection locked="0"/>
    </xf>
    <xf numFmtId="0" fontId="10" fillId="2" borderId="20" xfId="0" applyFont="1" applyFill="1" applyBorder="1" applyAlignment="1" applyProtection="1">
      <alignment vertical="center" wrapText="1"/>
      <protection locked="0"/>
    </xf>
    <xf numFmtId="0" fontId="10" fillId="2" borderId="78" xfId="0" applyFont="1" applyFill="1" applyBorder="1" applyAlignment="1" applyProtection="1">
      <alignment vertical="center" wrapText="1"/>
      <protection locked="0"/>
    </xf>
    <xf numFmtId="44" fontId="10" fillId="2" borderId="78" xfId="1" applyFont="1" applyFill="1" applyBorder="1" applyAlignment="1" applyProtection="1">
      <alignment vertical="center" wrapText="1"/>
      <protection locked="0"/>
    </xf>
    <xf numFmtId="0" fontId="10" fillId="2" borderId="20" xfId="0" applyFont="1" applyFill="1" applyBorder="1" applyAlignment="1" applyProtection="1">
      <alignment horizontal="center" vertical="center" wrapText="1"/>
      <protection locked="0"/>
    </xf>
    <xf numFmtId="10" fontId="0" fillId="2" borderId="1" xfId="2" applyNumberFormat="1" applyFont="1" applyFill="1" applyBorder="1" applyAlignment="1" applyProtection="1">
      <alignment horizontal="center" vertical="center" wrapText="1"/>
      <protection locked="0"/>
    </xf>
    <xf numFmtId="10" fontId="0" fillId="2" borderId="20" xfId="2" applyNumberFormat="1" applyFont="1" applyFill="1" applyBorder="1" applyAlignment="1" applyProtection="1">
      <alignment horizontal="center" vertical="center" wrapText="1"/>
      <protection locked="0"/>
    </xf>
    <xf numFmtId="10" fontId="0" fillId="2" borderId="43" xfId="2" applyNumberFormat="1" applyFont="1" applyFill="1" applyBorder="1" applyAlignment="1" applyProtection="1">
      <alignment horizontal="center" vertical="center" wrapText="1"/>
      <protection locked="0"/>
    </xf>
    <xf numFmtId="3" fontId="10" fillId="2" borderId="20" xfId="0" applyNumberFormat="1" applyFont="1" applyFill="1" applyBorder="1" applyAlignment="1" applyProtection="1">
      <alignment horizontal="center" vertical="center" wrapText="1"/>
      <protection locked="0"/>
    </xf>
    <xf numFmtId="10" fontId="6" fillId="13" borderId="1" xfId="2" applyNumberFormat="1" applyFont="1" applyFill="1" applyBorder="1" applyAlignment="1" applyProtection="1">
      <alignment horizontal="left" vertical="center"/>
      <protection locked="0"/>
    </xf>
    <xf numFmtId="10" fontId="6" fillId="13" borderId="43" xfId="2" applyNumberFormat="1" applyFont="1" applyFill="1" applyBorder="1" applyAlignment="1" applyProtection="1">
      <alignment horizontal="left" vertical="center"/>
      <protection locked="0"/>
    </xf>
    <xf numFmtId="10" fontId="6" fillId="13" borderId="1" xfId="2" applyNumberFormat="1" applyFont="1" applyFill="1" applyBorder="1" applyAlignment="1" applyProtection="1">
      <alignment vertical="center"/>
      <protection locked="0"/>
    </xf>
    <xf numFmtId="10" fontId="6" fillId="13" borderId="1" xfId="1" applyNumberFormat="1" applyFont="1" applyFill="1" applyBorder="1" applyAlignment="1" applyProtection="1">
      <alignment vertical="center"/>
      <protection locked="0"/>
    </xf>
    <xf numFmtId="10" fontId="10" fillId="2" borderId="62" xfId="2" applyNumberFormat="1" applyFont="1" applyFill="1" applyBorder="1" applyAlignment="1" applyProtection="1">
      <alignment vertical="center" wrapText="1"/>
      <protection locked="0"/>
    </xf>
    <xf numFmtId="10" fontId="10" fillId="2" borderId="1" xfId="2" applyNumberFormat="1" applyFont="1" applyFill="1" applyBorder="1" applyAlignment="1" applyProtection="1">
      <alignment vertical="center" wrapText="1"/>
      <protection locked="0"/>
    </xf>
    <xf numFmtId="10" fontId="10" fillId="2" borderId="10" xfId="2" applyNumberFormat="1" applyFont="1" applyFill="1" applyBorder="1" applyAlignment="1" applyProtection="1">
      <alignment vertical="center" wrapText="1"/>
      <protection locked="0"/>
    </xf>
    <xf numFmtId="10" fontId="10" fillId="2" borderId="78" xfId="2" applyNumberFormat="1" applyFont="1" applyFill="1" applyBorder="1" applyAlignment="1" applyProtection="1">
      <alignment vertical="center" wrapText="1"/>
      <protection locked="0"/>
    </xf>
    <xf numFmtId="0" fontId="11" fillId="0" borderId="27" xfId="0" applyFont="1" applyFill="1" applyBorder="1" applyAlignment="1">
      <alignment horizontal="center" vertical="center"/>
    </xf>
    <xf numFmtId="0" fontId="10" fillId="0" borderId="23" xfId="0" applyFont="1" applyFill="1" applyBorder="1" applyAlignment="1">
      <alignment horizontal="left" vertical="center" wrapText="1"/>
    </xf>
    <xf numFmtId="0" fontId="10" fillId="0" borderId="28" xfId="0" applyFont="1" applyFill="1" applyBorder="1" applyAlignment="1">
      <alignment horizontal="left" vertical="center" wrapText="1"/>
    </xf>
    <xf numFmtId="0" fontId="0" fillId="17" borderId="20" xfId="0" applyFill="1" applyBorder="1" applyAlignment="1" applyProtection="1">
      <alignment horizontal="left" vertical="center"/>
      <protection locked="0"/>
    </xf>
    <xf numFmtId="0" fontId="0" fillId="17" borderId="1" xfId="0" applyFont="1" applyFill="1" applyBorder="1" applyAlignment="1" applyProtection="1">
      <alignment horizontal="left" vertical="center"/>
      <protection locked="0"/>
    </xf>
    <xf numFmtId="0" fontId="0" fillId="17" borderId="10" xfId="0" applyFont="1" applyFill="1" applyBorder="1" applyAlignment="1" applyProtection="1">
      <alignment horizontal="left" vertical="center"/>
      <protection locked="0"/>
    </xf>
    <xf numFmtId="0" fontId="0" fillId="17" borderId="20" xfId="0" applyFont="1" applyFill="1" applyBorder="1" applyAlignment="1" applyProtection="1">
      <alignment horizontal="left" vertical="center"/>
      <protection locked="0"/>
    </xf>
    <xf numFmtId="0" fontId="10" fillId="2" borderId="1"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left" vertical="center" wrapText="1"/>
      <protection locked="0"/>
    </xf>
    <xf numFmtId="0" fontId="10" fillId="2" borderId="1" xfId="0" applyFont="1" applyFill="1" applyBorder="1" applyAlignment="1" applyProtection="1">
      <alignment horizontal="left" vertical="center" wrapText="1"/>
      <protection locked="0"/>
    </xf>
    <xf numFmtId="0" fontId="10" fillId="2" borderId="20" xfId="0" applyFont="1" applyFill="1" applyBorder="1" applyAlignment="1" applyProtection="1">
      <alignment horizontal="left" vertical="center" wrapText="1"/>
      <protection locked="0"/>
    </xf>
    <xf numFmtId="0" fontId="10" fillId="13" borderId="1" xfId="0" applyFont="1" applyFill="1" applyBorder="1" applyAlignment="1" applyProtection="1">
      <alignment horizontal="left" vertical="center"/>
      <protection locked="0"/>
    </xf>
    <xf numFmtId="0" fontId="0" fillId="0" borderId="1" xfId="0" applyFill="1" applyBorder="1" applyAlignment="1" applyProtection="1">
      <alignment horizontal="left" vertical="center"/>
      <protection locked="0"/>
    </xf>
    <xf numFmtId="0" fontId="13" fillId="0" borderId="0" xfId="0" applyFont="1" applyBorder="1" applyAlignment="1">
      <alignment horizontal="center"/>
    </xf>
    <xf numFmtId="0" fontId="9" fillId="6" borderId="12" xfId="0" applyFont="1" applyFill="1" applyBorder="1" applyAlignment="1">
      <alignment horizontal="left"/>
    </xf>
    <xf numFmtId="0" fontId="9" fillId="6" borderId="13" xfId="0" applyFont="1" applyFill="1" applyBorder="1" applyAlignment="1">
      <alignment horizontal="left"/>
    </xf>
    <xf numFmtId="0" fontId="15" fillId="0" borderId="5" xfId="0" applyFont="1" applyBorder="1" applyAlignment="1">
      <alignment horizontal="center"/>
    </xf>
    <xf numFmtId="0" fontId="15" fillId="0" borderId="6" xfId="0" applyFont="1" applyBorder="1" applyAlignment="1">
      <alignment horizontal="center"/>
    </xf>
    <xf numFmtId="0" fontId="15" fillId="0" borderId="48" xfId="0" applyFont="1" applyBorder="1" applyAlignment="1">
      <alignment horizontal="center" vertical="top"/>
    </xf>
    <xf numFmtId="0" fontId="15" fillId="0" borderId="1" xfId="0" applyFont="1" applyBorder="1" applyAlignment="1">
      <alignment horizontal="center" vertical="top"/>
    </xf>
    <xf numFmtId="0" fontId="18" fillId="0" borderId="1" xfId="0" applyFont="1" applyBorder="1" applyAlignment="1">
      <alignment horizontal="left" vertical="top" wrapText="1"/>
    </xf>
    <xf numFmtId="0" fontId="18" fillId="0" borderId="51" xfId="0" applyFont="1" applyBorder="1" applyAlignment="1">
      <alignment horizontal="left" vertical="top" wrapText="1"/>
    </xf>
    <xf numFmtId="0" fontId="15" fillId="0" borderId="42" xfId="0" applyFont="1" applyBorder="1" applyAlignment="1">
      <alignment horizontal="center" vertical="top"/>
    </xf>
    <xf numFmtId="0" fontId="15" fillId="0" borderId="43" xfId="0" applyFont="1" applyBorder="1" applyAlignment="1">
      <alignment horizontal="center" vertical="top"/>
    </xf>
    <xf numFmtId="0" fontId="18" fillId="0" borderId="37" xfId="0" applyFont="1" applyBorder="1" applyAlignment="1">
      <alignment horizontal="left" vertical="top" wrapText="1"/>
    </xf>
    <xf numFmtId="0" fontId="18" fillId="0" borderId="32" xfId="0" applyFont="1" applyBorder="1" applyAlignment="1">
      <alignment horizontal="left" vertical="top" wrapText="1"/>
    </xf>
    <xf numFmtId="0" fontId="18" fillId="0" borderId="47" xfId="0" applyFont="1" applyBorder="1" applyAlignment="1">
      <alignment horizontal="left" vertical="top" wrapText="1"/>
    </xf>
    <xf numFmtId="0" fontId="18" fillId="0" borderId="6" xfId="0" applyFont="1" applyBorder="1" applyAlignment="1">
      <alignment horizontal="center"/>
    </xf>
    <xf numFmtId="0" fontId="18" fillId="0" borderId="41" xfId="0" applyFont="1" applyBorder="1" applyAlignment="1">
      <alignment horizontal="center"/>
    </xf>
    <xf numFmtId="0" fontId="13" fillId="0" borderId="23" xfId="0" applyFont="1" applyBorder="1" applyAlignment="1">
      <alignment horizontal="center"/>
    </xf>
    <xf numFmtId="0" fontId="9" fillId="0" borderId="24" xfId="0" applyFont="1" applyFill="1" applyBorder="1" applyAlignment="1">
      <alignment horizontal="center" vertical="center"/>
    </xf>
    <xf numFmtId="0" fontId="9" fillId="0" borderId="25" xfId="0" applyFont="1" applyFill="1" applyBorder="1" applyAlignment="1">
      <alignment horizontal="center" vertical="center"/>
    </xf>
    <xf numFmtId="0" fontId="9" fillId="0" borderId="26" xfId="0" applyFont="1" applyFill="1" applyBorder="1" applyAlignment="1">
      <alignment horizontal="center" vertical="center"/>
    </xf>
    <xf numFmtId="0" fontId="9" fillId="0" borderId="27"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28" xfId="0" applyFont="1" applyFill="1" applyBorder="1" applyAlignment="1">
      <alignment horizontal="center" vertical="center"/>
    </xf>
    <xf numFmtId="0" fontId="9" fillId="13" borderId="24" xfId="0" applyFont="1" applyFill="1" applyBorder="1" applyAlignment="1" applyProtection="1">
      <alignment horizontal="center" vertical="center"/>
      <protection locked="0"/>
    </xf>
    <xf numFmtId="0" fontId="9" fillId="13" borderId="25" xfId="0" applyFont="1" applyFill="1" applyBorder="1" applyAlignment="1" applyProtection="1">
      <alignment horizontal="center" vertical="center"/>
      <protection locked="0"/>
    </xf>
    <xf numFmtId="0" fontId="9" fillId="13" borderId="26" xfId="0" applyFont="1" applyFill="1" applyBorder="1" applyAlignment="1" applyProtection="1">
      <alignment horizontal="center" vertical="center"/>
      <protection locked="0"/>
    </xf>
    <xf numFmtId="0" fontId="9" fillId="13" borderId="27" xfId="0" applyFont="1" applyFill="1" applyBorder="1" applyAlignment="1" applyProtection="1">
      <alignment horizontal="center" vertical="center"/>
      <protection locked="0"/>
    </xf>
    <xf numFmtId="0" fontId="9" fillId="13" borderId="23" xfId="0" applyFont="1" applyFill="1" applyBorder="1" applyAlignment="1" applyProtection="1">
      <alignment horizontal="center" vertical="center"/>
      <protection locked="0"/>
    </xf>
    <xf numFmtId="0" fontId="9" fillId="13" borderId="28" xfId="0" applyFont="1" applyFill="1" applyBorder="1" applyAlignment="1" applyProtection="1">
      <alignment horizontal="center" vertical="center"/>
      <protection locked="0"/>
    </xf>
    <xf numFmtId="0" fontId="15" fillId="0" borderId="52" xfId="0" applyFont="1" applyBorder="1" applyAlignment="1">
      <alignment horizontal="center" vertical="top"/>
    </xf>
    <xf numFmtId="0" fontId="15" fillId="0" borderId="10" xfId="0" applyFont="1" applyBorder="1" applyAlignment="1">
      <alignment horizontal="center" vertical="top"/>
    </xf>
    <xf numFmtId="44" fontId="12" fillId="4" borderId="12" xfId="1" applyFont="1" applyFill="1" applyBorder="1" applyAlignment="1" applyProtection="1">
      <alignment horizontal="left" vertical="top"/>
    </xf>
    <xf numFmtId="44" fontId="12" fillId="4" borderId="14" xfId="1" applyFont="1" applyFill="1" applyBorder="1" applyAlignment="1" applyProtection="1">
      <alignment horizontal="left" vertical="top"/>
    </xf>
    <xf numFmtId="44" fontId="12" fillId="4" borderId="13" xfId="1" applyFont="1" applyFill="1" applyBorder="1" applyAlignment="1" applyProtection="1">
      <alignment horizontal="left" vertical="top"/>
    </xf>
    <xf numFmtId="44" fontId="16" fillId="4" borderId="12" xfId="1" applyFont="1" applyFill="1" applyBorder="1" applyAlignment="1">
      <alignment horizontal="center" vertical="center"/>
    </xf>
    <xf numFmtId="44" fontId="16" fillId="4" borderId="13" xfId="1" applyFont="1" applyFill="1" applyBorder="1" applyAlignment="1">
      <alignment horizontal="center" vertical="center"/>
    </xf>
    <xf numFmtId="44" fontId="9" fillId="0" borderId="12" xfId="1" applyFont="1" applyFill="1" applyBorder="1" applyAlignment="1" applyProtection="1">
      <alignment horizontal="left" vertical="top"/>
    </xf>
    <xf numFmtId="44" fontId="9" fillId="0" borderId="14" xfId="1" applyFont="1" applyFill="1" applyBorder="1" applyAlignment="1" applyProtection="1">
      <alignment horizontal="left" vertical="top"/>
    </xf>
    <xf numFmtId="44" fontId="9" fillId="0" borderId="13" xfId="1" applyFont="1" applyFill="1" applyBorder="1" applyAlignment="1" applyProtection="1">
      <alignment horizontal="left" vertical="top"/>
    </xf>
    <xf numFmtId="44" fontId="16" fillId="0" borderId="12" xfId="1" applyFont="1" applyFill="1" applyBorder="1" applyAlignment="1">
      <alignment horizontal="center" vertical="center"/>
    </xf>
    <xf numFmtId="44" fontId="16" fillId="0" borderId="13" xfId="1" applyFont="1" applyFill="1" applyBorder="1" applyAlignment="1">
      <alignment horizontal="center" vertical="center"/>
    </xf>
    <xf numFmtId="0" fontId="9" fillId="0" borderId="12" xfId="0" applyFont="1" applyBorder="1" applyAlignment="1">
      <alignment horizontal="left"/>
    </xf>
    <xf numFmtId="0" fontId="9" fillId="0" borderId="14" xfId="0" applyFont="1" applyBorder="1" applyAlignment="1">
      <alignment horizontal="left"/>
    </xf>
    <xf numFmtId="0" fontId="9" fillId="0" borderId="13" xfId="0" applyFont="1" applyBorder="1" applyAlignment="1">
      <alignment horizontal="left"/>
    </xf>
    <xf numFmtId="0" fontId="9" fillId="3" borderId="12" xfId="0" applyFont="1" applyFill="1" applyBorder="1" applyAlignment="1">
      <alignment horizontal="left"/>
    </xf>
    <xf numFmtId="0" fontId="9" fillId="3" borderId="14" xfId="0" applyFont="1" applyFill="1" applyBorder="1" applyAlignment="1">
      <alignment horizontal="left"/>
    </xf>
    <xf numFmtId="0" fontId="9" fillId="3" borderId="13" xfId="0" applyFont="1" applyFill="1" applyBorder="1" applyAlignment="1">
      <alignment horizontal="left"/>
    </xf>
    <xf numFmtId="0" fontId="9" fillId="7" borderId="12" xfId="0" applyFont="1" applyFill="1" applyBorder="1" applyAlignment="1">
      <alignment horizontal="left"/>
    </xf>
    <xf numFmtId="0" fontId="9" fillId="7" borderId="14" xfId="0" applyFont="1" applyFill="1" applyBorder="1" applyAlignment="1">
      <alignment horizontal="left"/>
    </xf>
    <xf numFmtId="0" fontId="9" fillId="7" borderId="13" xfId="0" applyFont="1" applyFill="1" applyBorder="1" applyAlignment="1">
      <alignment horizontal="left"/>
    </xf>
    <xf numFmtId="44" fontId="16" fillId="3" borderId="12" xfId="1" applyFont="1" applyFill="1" applyBorder="1" applyAlignment="1">
      <alignment horizontal="center" vertical="center"/>
    </xf>
    <xf numFmtId="44" fontId="16" fillId="3" borderId="13" xfId="1" applyFont="1" applyFill="1" applyBorder="1" applyAlignment="1">
      <alignment horizontal="center" vertical="center"/>
    </xf>
    <xf numFmtId="44" fontId="16" fillId="7" borderId="12" xfId="1" applyFont="1" applyFill="1" applyBorder="1" applyAlignment="1">
      <alignment horizontal="center" vertical="center"/>
    </xf>
    <xf numFmtId="44" fontId="16" fillId="7" borderId="13" xfId="1" applyFont="1" applyFill="1" applyBorder="1" applyAlignment="1">
      <alignment horizontal="center" vertical="center"/>
    </xf>
    <xf numFmtId="44" fontId="9" fillId="11" borderId="12" xfId="1" applyFont="1" applyFill="1" applyBorder="1" applyAlignment="1" applyProtection="1">
      <alignment horizontal="left" vertical="top"/>
    </xf>
    <xf numFmtId="44" fontId="9" fillId="11" borderId="14" xfId="1" applyFont="1" applyFill="1" applyBorder="1" applyAlignment="1" applyProtection="1">
      <alignment horizontal="left" vertical="top"/>
    </xf>
    <xf numFmtId="44" fontId="9" fillId="11" borderId="13" xfId="1" applyFont="1" applyFill="1" applyBorder="1" applyAlignment="1" applyProtection="1">
      <alignment horizontal="left" vertical="top"/>
    </xf>
    <xf numFmtId="44" fontId="16" fillId="11" borderId="12" xfId="1" applyFont="1" applyFill="1" applyBorder="1" applyAlignment="1">
      <alignment horizontal="center" vertical="center"/>
    </xf>
    <xf numFmtId="44" fontId="16" fillId="11" borderId="13" xfId="1" applyFont="1" applyFill="1" applyBorder="1" applyAlignment="1">
      <alignment horizontal="center" vertical="center"/>
    </xf>
    <xf numFmtId="44" fontId="9" fillId="12" borderId="12" xfId="1" applyFont="1" applyFill="1" applyBorder="1" applyAlignment="1" applyProtection="1">
      <alignment horizontal="left" vertical="top"/>
    </xf>
    <xf numFmtId="44" fontId="9" fillId="12" borderId="14" xfId="1" applyFont="1" applyFill="1" applyBorder="1" applyAlignment="1" applyProtection="1">
      <alignment horizontal="left" vertical="top"/>
    </xf>
    <xf numFmtId="44" fontId="9" fillId="12" borderId="13" xfId="1" applyFont="1" applyFill="1" applyBorder="1" applyAlignment="1" applyProtection="1">
      <alignment horizontal="left" vertical="top"/>
    </xf>
    <xf numFmtId="44" fontId="16" fillId="10" borderId="12" xfId="1" applyFont="1" applyFill="1" applyBorder="1" applyAlignment="1">
      <alignment horizontal="center" vertical="center"/>
    </xf>
    <xf numFmtId="44" fontId="16" fillId="10" borderId="13" xfId="1" applyFont="1" applyFill="1" applyBorder="1" applyAlignment="1">
      <alignment horizontal="center" vertical="center"/>
    </xf>
    <xf numFmtId="44" fontId="16" fillId="12" borderId="12" xfId="1" applyFont="1" applyFill="1" applyBorder="1" applyAlignment="1">
      <alignment horizontal="center" vertical="center"/>
    </xf>
    <xf numFmtId="44" fontId="16" fillId="12" borderId="13" xfId="1" applyFont="1" applyFill="1" applyBorder="1" applyAlignment="1">
      <alignment horizontal="center" vertical="center"/>
    </xf>
    <xf numFmtId="44" fontId="12" fillId="10" borderId="12" xfId="1" applyFont="1" applyFill="1" applyBorder="1" applyAlignment="1" applyProtection="1">
      <alignment horizontal="left" vertical="top"/>
    </xf>
    <xf numFmtId="44" fontId="12" fillId="10" borderId="14" xfId="1" applyFont="1" applyFill="1" applyBorder="1" applyAlignment="1" applyProtection="1">
      <alignment horizontal="left" vertical="top"/>
    </xf>
    <xf numFmtId="44" fontId="12" fillId="10" borderId="13" xfId="1" applyFont="1" applyFill="1" applyBorder="1" applyAlignment="1" applyProtection="1">
      <alignment horizontal="left" vertical="top"/>
    </xf>
    <xf numFmtId="0" fontId="18" fillId="0" borderId="70" xfId="0" applyFont="1" applyBorder="1" applyAlignment="1">
      <alignment horizontal="left" vertical="top" wrapText="1"/>
    </xf>
    <xf numFmtId="0" fontId="18" fillId="0" borderId="11" xfId="0" applyFont="1" applyBorder="1" applyAlignment="1">
      <alignment horizontal="left" vertical="top" wrapText="1"/>
    </xf>
    <xf numFmtId="0" fontId="18" fillId="0" borderId="54" xfId="0" applyFont="1" applyBorder="1" applyAlignment="1">
      <alignment horizontal="left" vertical="top" wrapText="1"/>
    </xf>
    <xf numFmtId="44" fontId="9" fillId="3" borderId="12" xfId="1" applyFont="1" applyFill="1" applyBorder="1" applyAlignment="1" applyProtection="1">
      <alignment horizontal="left" vertical="top"/>
    </xf>
    <xf numFmtId="44" fontId="9" fillId="3" borderId="14" xfId="1" applyFont="1" applyFill="1" applyBorder="1" applyAlignment="1" applyProtection="1">
      <alignment horizontal="left" vertical="top"/>
    </xf>
    <xf numFmtId="44" fontId="9" fillId="3" borderId="13" xfId="1" applyFont="1" applyFill="1" applyBorder="1" applyAlignment="1" applyProtection="1">
      <alignment horizontal="left" vertical="top"/>
    </xf>
    <xf numFmtId="44" fontId="9" fillId="7" borderId="12" xfId="1" applyFont="1" applyFill="1" applyBorder="1" applyAlignment="1" applyProtection="1">
      <alignment horizontal="left" vertical="top"/>
    </xf>
    <xf numFmtId="44" fontId="9" fillId="7" borderId="14" xfId="1" applyFont="1" applyFill="1" applyBorder="1" applyAlignment="1" applyProtection="1">
      <alignment horizontal="left" vertical="top"/>
    </xf>
    <xf numFmtId="44" fontId="9" fillId="7" borderId="13" xfId="1" applyFont="1" applyFill="1" applyBorder="1" applyAlignment="1" applyProtection="1">
      <alignment horizontal="left" vertical="top"/>
    </xf>
    <xf numFmtId="44" fontId="16" fillId="5" borderId="12" xfId="1" applyFont="1" applyFill="1" applyBorder="1" applyAlignment="1">
      <alignment horizontal="center" vertical="center"/>
    </xf>
    <xf numFmtId="44" fontId="16" fillId="5" borderId="13" xfId="1" applyFont="1" applyFill="1" applyBorder="1" applyAlignment="1">
      <alignment horizontal="center" vertical="center"/>
    </xf>
    <xf numFmtId="44" fontId="16" fillId="6" borderId="12" xfId="1" applyFont="1" applyFill="1" applyBorder="1" applyAlignment="1">
      <alignment horizontal="center" vertical="center"/>
    </xf>
    <xf numFmtId="44" fontId="16" fillId="6" borderId="13" xfId="1" applyFont="1" applyFill="1" applyBorder="1" applyAlignment="1">
      <alignment horizontal="center" vertical="center"/>
    </xf>
    <xf numFmtId="0" fontId="9" fillId="9" borderId="12" xfId="0" applyFont="1" applyFill="1" applyBorder="1" applyAlignment="1">
      <alignment horizontal="left"/>
    </xf>
    <xf numFmtId="0" fontId="9" fillId="9" borderId="13" xfId="0" applyFont="1" applyFill="1" applyBorder="1" applyAlignment="1">
      <alignment horizontal="left"/>
    </xf>
    <xf numFmtId="0" fontId="15" fillId="0" borderId="61" xfId="0" applyFont="1" applyBorder="1" applyAlignment="1">
      <alignment horizontal="center" vertical="top"/>
    </xf>
    <xf numFmtId="0" fontId="15" fillId="0" borderId="17" xfId="0" applyFont="1" applyBorder="1" applyAlignment="1">
      <alignment horizontal="center" vertical="top"/>
    </xf>
    <xf numFmtId="0" fontId="18" fillId="0" borderId="2" xfId="0" applyFont="1" applyBorder="1" applyAlignment="1">
      <alignment horizontal="left" vertical="top" wrapText="1"/>
    </xf>
    <xf numFmtId="0" fontId="18" fillId="0" borderId="16" xfId="0" applyFont="1" applyBorder="1" applyAlignment="1">
      <alignment horizontal="left" vertical="top" wrapText="1"/>
    </xf>
    <xf numFmtId="0" fontId="18" fillId="0" borderId="49" xfId="0" applyFont="1" applyBorder="1" applyAlignment="1">
      <alignment horizontal="left" vertical="top" wrapText="1"/>
    </xf>
    <xf numFmtId="44" fontId="6" fillId="0" borderId="0" xfId="1" applyFont="1" applyFill="1" applyBorder="1" applyAlignment="1" applyProtection="1">
      <alignment horizontal="center" vertical="center" wrapText="1"/>
    </xf>
    <xf numFmtId="44" fontId="10" fillId="0" borderId="0" xfId="1" applyFont="1" applyFill="1" applyBorder="1" applyAlignment="1" applyProtection="1">
      <alignment horizontal="center" vertical="center"/>
    </xf>
    <xf numFmtId="0" fontId="9" fillId="0" borderId="0" xfId="0" applyFont="1" applyFill="1" applyBorder="1" applyAlignment="1" applyProtection="1">
      <alignment horizontal="center" vertical="center"/>
    </xf>
    <xf numFmtId="0" fontId="0" fillId="0" borderId="2" xfId="0" applyFont="1" applyFill="1" applyBorder="1" applyAlignment="1" applyProtection="1">
      <alignment horizontal="left" vertical="center"/>
    </xf>
    <xf numFmtId="0" fontId="0" fillId="0" borderId="16" xfId="0" applyFont="1" applyFill="1" applyBorder="1" applyAlignment="1" applyProtection="1">
      <alignment horizontal="left" vertical="center"/>
    </xf>
    <xf numFmtId="0" fontId="0" fillId="0" borderId="49" xfId="0" applyFont="1" applyFill="1" applyBorder="1" applyAlignment="1" applyProtection="1">
      <alignment horizontal="left" vertical="center"/>
    </xf>
    <xf numFmtId="0" fontId="9" fillId="9" borderId="6" xfId="0" applyFont="1" applyFill="1" applyBorder="1" applyAlignment="1" applyProtection="1">
      <alignment horizontal="center" vertical="center"/>
    </xf>
    <xf numFmtId="0" fontId="9" fillId="9" borderId="41" xfId="0" applyFont="1" applyFill="1" applyBorder="1" applyAlignment="1" applyProtection="1">
      <alignment horizontal="center" vertical="center"/>
    </xf>
    <xf numFmtId="0" fontId="9" fillId="0" borderId="23" xfId="0" applyFont="1" applyFill="1" applyBorder="1" applyAlignment="1" applyProtection="1">
      <alignment horizontal="center" vertical="center"/>
    </xf>
    <xf numFmtId="0" fontId="7" fillId="0" borderId="0" xfId="0" applyFont="1" applyFill="1" applyBorder="1" applyAlignment="1" applyProtection="1">
      <alignment horizontal="left" vertical="center"/>
    </xf>
    <xf numFmtId="0" fontId="7" fillId="9" borderId="12" xfId="0" applyFont="1" applyFill="1" applyBorder="1" applyAlignment="1" applyProtection="1">
      <alignment horizontal="center" vertical="center"/>
    </xf>
    <xf numFmtId="0" fontId="7" fillId="9" borderId="14" xfId="0" applyFont="1" applyFill="1" applyBorder="1" applyAlignment="1" applyProtection="1">
      <alignment horizontal="center" vertical="center"/>
    </xf>
    <xf numFmtId="0" fontId="7" fillId="9" borderId="13" xfId="0" applyFont="1" applyFill="1" applyBorder="1" applyAlignment="1" applyProtection="1">
      <alignment horizontal="center" vertical="center"/>
    </xf>
    <xf numFmtId="0" fontId="0" fillId="0" borderId="30" xfId="0" applyFont="1" applyFill="1" applyBorder="1" applyAlignment="1" applyProtection="1">
      <alignment horizontal="left" vertical="center"/>
    </xf>
    <xf numFmtId="0" fontId="0" fillId="0" borderId="31" xfId="0" applyFont="1" applyFill="1" applyBorder="1" applyAlignment="1" applyProtection="1">
      <alignment horizontal="left" vertical="center"/>
    </xf>
    <xf numFmtId="0" fontId="0" fillId="0" borderId="50" xfId="0" applyFont="1" applyFill="1" applyBorder="1" applyAlignment="1" applyProtection="1">
      <alignment horizontal="left" vertical="center"/>
    </xf>
    <xf numFmtId="0" fontId="0" fillId="0" borderId="70" xfId="0" applyFont="1" applyFill="1" applyBorder="1" applyAlignment="1" applyProtection="1">
      <alignment horizontal="left" vertical="center"/>
    </xf>
    <xf numFmtId="0" fontId="0" fillId="0" borderId="11" xfId="0" applyFont="1" applyFill="1" applyBorder="1" applyAlignment="1" applyProtection="1">
      <alignment horizontal="left" vertical="center"/>
    </xf>
    <xf numFmtId="0" fontId="0" fillId="0" borderId="54" xfId="0" applyFont="1" applyFill="1" applyBorder="1" applyAlignment="1" applyProtection="1">
      <alignment horizontal="left" vertical="center"/>
    </xf>
    <xf numFmtId="0" fontId="0" fillId="0" borderId="2" xfId="0" applyFont="1" applyFill="1" applyBorder="1" applyAlignment="1" applyProtection="1">
      <alignment horizontal="left" vertical="center" wrapText="1"/>
    </xf>
    <xf numFmtId="0" fontId="0" fillId="0" borderId="16" xfId="0" applyFont="1" applyFill="1" applyBorder="1" applyAlignment="1" applyProtection="1">
      <alignment horizontal="left" vertical="center" wrapText="1"/>
    </xf>
    <xf numFmtId="0" fontId="0" fillId="0" borderId="49" xfId="0" applyFont="1" applyFill="1" applyBorder="1" applyAlignment="1" applyProtection="1">
      <alignment horizontal="left" vertical="center" wrapText="1"/>
    </xf>
    <xf numFmtId="0" fontId="10" fillId="0" borderId="2" xfId="0" applyFont="1" applyBorder="1" applyAlignment="1">
      <alignment horizontal="left" vertical="center" wrapText="1"/>
    </xf>
    <xf numFmtId="0" fontId="10" fillId="0" borderId="16" xfId="0" applyFont="1" applyBorder="1" applyAlignment="1">
      <alignment horizontal="left" vertical="center" wrapText="1"/>
    </xf>
    <xf numFmtId="0" fontId="10" fillId="0" borderId="49" xfId="0" applyFont="1" applyBorder="1" applyAlignment="1">
      <alignment horizontal="left" vertical="center" wrapText="1"/>
    </xf>
    <xf numFmtId="0" fontId="0" fillId="0" borderId="43" xfId="0" applyFont="1" applyFill="1" applyBorder="1" applyAlignment="1" applyProtection="1">
      <alignment horizontal="left" vertical="top" wrapText="1"/>
    </xf>
    <xf numFmtId="0" fontId="0" fillId="0" borderId="44" xfId="0" applyFont="1" applyFill="1" applyBorder="1" applyAlignment="1" applyProtection="1">
      <alignment horizontal="left" vertical="top" wrapText="1"/>
    </xf>
    <xf numFmtId="44" fontId="0" fillId="0" borderId="1" xfId="0" applyNumberFormat="1" applyFont="1" applyFill="1" applyBorder="1" applyAlignment="1" applyProtection="1">
      <alignment horizontal="center" vertical="center"/>
    </xf>
    <xf numFmtId="0" fontId="0" fillId="0" borderId="1" xfId="0" applyFont="1" applyFill="1" applyBorder="1" applyAlignment="1" applyProtection="1">
      <alignment horizontal="center" vertical="center"/>
    </xf>
    <xf numFmtId="44" fontId="6" fillId="0" borderId="1" xfId="1" applyFont="1" applyFill="1" applyBorder="1" applyAlignment="1" applyProtection="1">
      <alignment horizontal="center" vertical="center"/>
    </xf>
    <xf numFmtId="44" fontId="10" fillId="0" borderId="1" xfId="1" applyFont="1" applyFill="1" applyBorder="1" applyAlignment="1" applyProtection="1">
      <alignment horizontal="center" vertical="center"/>
    </xf>
    <xf numFmtId="10" fontId="0" fillId="0" borderId="1" xfId="0" applyNumberFormat="1" applyFont="1" applyFill="1" applyBorder="1" applyAlignment="1" applyProtection="1">
      <alignment horizontal="center" vertical="center"/>
    </xf>
    <xf numFmtId="10" fontId="0" fillId="0" borderId="17" xfId="0" applyNumberFormat="1" applyFont="1" applyFill="1" applyBorder="1" applyAlignment="1" applyProtection="1">
      <alignment horizontal="center" vertical="center"/>
    </xf>
    <xf numFmtId="0" fontId="7" fillId="5" borderId="1" xfId="0" applyFont="1" applyFill="1" applyBorder="1" applyAlignment="1" applyProtection="1">
      <alignment horizontal="center" vertical="center" wrapText="1"/>
    </xf>
    <xf numFmtId="0" fontId="7" fillId="5" borderId="1" xfId="0" applyFont="1" applyFill="1" applyBorder="1" applyAlignment="1">
      <alignment horizontal="center" vertical="center" wrapText="1"/>
    </xf>
    <xf numFmtId="44" fontId="7" fillId="5" borderId="1" xfId="1" applyFont="1" applyFill="1" applyBorder="1" applyAlignment="1" applyProtection="1">
      <alignment horizontal="center" vertical="center" wrapText="1"/>
    </xf>
    <xf numFmtId="10" fontId="0" fillId="0" borderId="1" xfId="0" applyNumberFormat="1" applyFont="1" applyFill="1" applyBorder="1" applyAlignment="1">
      <alignment horizontal="center" vertical="center" wrapText="1"/>
    </xf>
    <xf numFmtId="44" fontId="7" fillId="0" borderId="12" xfId="0" applyNumberFormat="1" applyFont="1" applyFill="1" applyBorder="1" applyAlignment="1" applyProtection="1">
      <alignment horizontal="center" vertical="center"/>
    </xf>
    <xf numFmtId="44" fontId="7" fillId="0" borderId="13" xfId="0" applyNumberFormat="1" applyFont="1" applyFill="1" applyBorder="1" applyAlignment="1" applyProtection="1">
      <alignment horizontal="center" vertical="center"/>
    </xf>
    <xf numFmtId="44" fontId="7" fillId="0" borderId="12" xfId="1" applyFont="1" applyFill="1" applyBorder="1" applyAlignment="1" applyProtection="1">
      <alignment horizontal="center" vertical="center"/>
    </xf>
    <xf numFmtId="44" fontId="7" fillId="0" borderId="13" xfId="1" applyFont="1" applyFill="1" applyBorder="1" applyAlignment="1" applyProtection="1">
      <alignment horizontal="center" vertical="center"/>
    </xf>
    <xf numFmtId="44" fontId="7" fillId="0" borderId="14" xfId="1" applyFont="1" applyFill="1" applyBorder="1" applyAlignment="1" applyProtection="1">
      <alignment horizontal="center" vertical="center"/>
    </xf>
    <xf numFmtId="0" fontId="0" fillId="9" borderId="6" xfId="0" applyFont="1" applyFill="1" applyBorder="1" applyAlignment="1" applyProtection="1">
      <alignment horizontal="center" vertical="center"/>
    </xf>
    <xf numFmtId="0" fontId="0" fillId="9" borderId="41" xfId="0" applyFont="1" applyFill="1" applyBorder="1" applyAlignment="1" applyProtection="1">
      <alignment horizontal="center" vertical="center"/>
    </xf>
    <xf numFmtId="0" fontId="1" fillId="0" borderId="1" xfId="0" applyFont="1" applyFill="1" applyBorder="1" applyAlignment="1" applyProtection="1">
      <alignment horizontal="left" vertical="center" wrapText="1"/>
    </xf>
    <xf numFmtId="0" fontId="10" fillId="0" borderId="1" xfId="0" applyFont="1" applyFill="1" applyBorder="1" applyAlignment="1" applyProtection="1">
      <alignment horizontal="left" vertical="center" wrapText="1"/>
    </xf>
    <xf numFmtId="0" fontId="10" fillId="0" borderId="51" xfId="0" applyFont="1" applyFill="1" applyBorder="1" applyAlignment="1" applyProtection="1">
      <alignment horizontal="left" vertical="center" wrapText="1"/>
    </xf>
    <xf numFmtId="0" fontId="10" fillId="0" borderId="1" xfId="0" applyFont="1" applyFill="1" applyBorder="1" applyAlignment="1" applyProtection="1">
      <alignment horizontal="left" vertical="center"/>
    </xf>
    <xf numFmtId="0" fontId="10" fillId="0" borderId="51" xfId="0" applyFont="1" applyFill="1" applyBorder="1" applyAlignment="1" applyProtection="1">
      <alignment horizontal="left" vertical="center"/>
    </xf>
    <xf numFmtId="0" fontId="10" fillId="0" borderId="43" xfId="0" applyFont="1" applyFill="1" applyBorder="1" applyAlignment="1" applyProtection="1">
      <alignment horizontal="left" vertical="center" wrapText="1"/>
    </xf>
    <xf numFmtId="0" fontId="10" fillId="0" borderId="44" xfId="0" applyFont="1" applyFill="1" applyBorder="1" applyAlignment="1" applyProtection="1">
      <alignment horizontal="left" vertical="center" wrapText="1"/>
    </xf>
    <xf numFmtId="0" fontId="11" fillId="9" borderId="8" xfId="0" applyFont="1" applyFill="1" applyBorder="1" applyAlignment="1" applyProtection="1">
      <alignment horizontal="center" vertical="center" wrapText="1"/>
    </xf>
    <xf numFmtId="0" fontId="11" fillId="9" borderId="15" xfId="0" applyFont="1" applyFill="1" applyBorder="1" applyAlignment="1" applyProtection="1">
      <alignment horizontal="center" vertical="center" wrapText="1"/>
    </xf>
    <xf numFmtId="0" fontId="11" fillId="9" borderId="7" xfId="0" applyFont="1" applyFill="1" applyBorder="1" applyAlignment="1" applyProtection="1">
      <alignment horizontal="center" vertical="center" wrapText="1"/>
    </xf>
    <xf numFmtId="0" fontId="0" fillId="0" borderId="1" xfId="0" applyFont="1" applyFill="1" applyBorder="1" applyAlignment="1" applyProtection="1">
      <alignment horizontal="left" vertical="center" wrapText="1"/>
    </xf>
    <xf numFmtId="0" fontId="0" fillId="0" borderId="51" xfId="0" applyFont="1" applyFill="1" applyBorder="1" applyAlignment="1" applyProtection="1">
      <alignment horizontal="left" vertical="center" wrapText="1"/>
    </xf>
    <xf numFmtId="0" fontId="10" fillId="2" borderId="1" xfId="0" applyFont="1" applyFill="1" applyBorder="1" applyAlignment="1" applyProtection="1">
      <alignment horizontal="left" vertical="center" wrapText="1"/>
      <protection locked="0"/>
    </xf>
    <xf numFmtId="0" fontId="10" fillId="2" borderId="2" xfId="0" applyFont="1" applyFill="1" applyBorder="1" applyAlignment="1" applyProtection="1">
      <alignment horizontal="left" vertical="center" wrapText="1"/>
      <protection locked="0"/>
    </xf>
    <xf numFmtId="0" fontId="10" fillId="2" borderId="16" xfId="0" applyFont="1" applyFill="1" applyBorder="1" applyAlignment="1" applyProtection="1">
      <alignment horizontal="left" vertical="center" wrapText="1"/>
      <protection locked="0"/>
    </xf>
    <xf numFmtId="0" fontId="10" fillId="2" borderId="17" xfId="0" applyFont="1" applyFill="1" applyBorder="1" applyAlignment="1" applyProtection="1">
      <alignment horizontal="left" vertical="center" wrapText="1"/>
      <protection locked="0"/>
    </xf>
    <xf numFmtId="0" fontId="7" fillId="0" borderId="12" xfId="0" applyFont="1" applyFill="1" applyBorder="1" applyAlignment="1" applyProtection="1">
      <alignment horizontal="center" vertical="center"/>
    </xf>
    <xf numFmtId="0" fontId="7" fillId="0" borderId="14" xfId="0" applyFont="1" applyFill="1" applyBorder="1" applyAlignment="1" applyProtection="1">
      <alignment horizontal="center" vertical="center"/>
    </xf>
    <xf numFmtId="0" fontId="7" fillId="0" borderId="13" xfId="0" applyFont="1" applyFill="1" applyBorder="1" applyAlignment="1" applyProtection="1">
      <alignment horizontal="center" vertical="center"/>
    </xf>
    <xf numFmtId="0" fontId="10" fillId="2" borderId="20" xfId="0" applyFont="1" applyFill="1" applyBorder="1" applyAlignment="1" applyProtection="1">
      <alignment horizontal="left" vertical="center" wrapText="1"/>
      <protection locked="0"/>
    </xf>
    <xf numFmtId="0" fontId="10" fillId="2" borderId="37" xfId="0" applyFont="1" applyFill="1" applyBorder="1" applyAlignment="1" applyProtection="1">
      <alignment horizontal="left" vertical="center" wrapText="1"/>
      <protection locked="0"/>
    </xf>
    <xf numFmtId="0" fontId="10" fillId="2" borderId="32" xfId="0" applyFont="1" applyFill="1" applyBorder="1" applyAlignment="1" applyProtection="1">
      <alignment horizontal="left" vertical="center" wrapText="1"/>
      <protection locked="0"/>
    </xf>
    <xf numFmtId="0" fontId="10" fillId="2" borderId="38" xfId="0" applyFont="1" applyFill="1" applyBorder="1" applyAlignment="1" applyProtection="1">
      <alignment horizontal="left" vertical="center" wrapText="1"/>
      <protection locked="0"/>
    </xf>
    <xf numFmtId="0" fontId="11" fillId="9" borderId="22" xfId="0" applyFont="1" applyFill="1" applyBorder="1" applyAlignment="1" applyProtection="1">
      <alignment horizontal="center" vertical="center" wrapText="1"/>
    </xf>
    <xf numFmtId="0" fontId="11" fillId="9" borderId="76" xfId="0" applyFont="1" applyFill="1" applyBorder="1" applyAlignment="1" applyProtection="1">
      <alignment horizontal="center" vertical="center" wrapText="1"/>
    </xf>
    <xf numFmtId="0" fontId="11" fillId="9" borderId="77" xfId="0" applyFont="1" applyFill="1" applyBorder="1" applyAlignment="1" applyProtection="1">
      <alignment horizontal="center" vertical="center" wrapText="1"/>
    </xf>
    <xf numFmtId="0" fontId="10" fillId="13" borderId="12" xfId="0" applyFont="1" applyFill="1" applyBorder="1" applyAlignment="1" applyProtection="1">
      <alignment horizontal="center" vertical="center"/>
      <protection locked="0"/>
    </xf>
    <xf numFmtId="0" fontId="10" fillId="13" borderId="14" xfId="0" applyFont="1" applyFill="1" applyBorder="1" applyAlignment="1" applyProtection="1">
      <alignment horizontal="center" vertical="center"/>
      <protection locked="0"/>
    </xf>
    <xf numFmtId="0" fontId="10" fillId="13" borderId="13" xfId="0" applyFont="1" applyFill="1" applyBorder="1" applyAlignment="1" applyProtection="1">
      <alignment horizontal="center" vertical="center"/>
      <protection locked="0"/>
    </xf>
    <xf numFmtId="0" fontId="0" fillId="2" borderId="2" xfId="0" applyFont="1" applyFill="1" applyBorder="1" applyAlignment="1" applyProtection="1">
      <alignment horizontal="center" vertical="center" wrapText="1"/>
      <protection locked="0"/>
    </xf>
    <xf numFmtId="0" fontId="0" fillId="2" borderId="16" xfId="0" applyFont="1" applyFill="1" applyBorder="1" applyAlignment="1" applyProtection="1">
      <alignment horizontal="center" vertical="center" wrapText="1"/>
      <protection locked="0"/>
    </xf>
    <xf numFmtId="0" fontId="0" fillId="2" borderId="17" xfId="0" applyFont="1" applyFill="1" applyBorder="1" applyAlignment="1" applyProtection="1">
      <alignment horizontal="center" vertical="center" wrapText="1"/>
      <protection locked="0"/>
    </xf>
    <xf numFmtId="0" fontId="0" fillId="17" borderId="2" xfId="0" applyFont="1" applyFill="1" applyBorder="1" applyAlignment="1" applyProtection="1">
      <alignment horizontal="center" vertical="center" wrapText="1"/>
      <protection locked="0"/>
    </xf>
    <xf numFmtId="0" fontId="0" fillId="17" borderId="16" xfId="0" applyFont="1" applyFill="1" applyBorder="1" applyAlignment="1" applyProtection="1">
      <alignment horizontal="center" vertical="center" wrapText="1"/>
      <protection locked="0"/>
    </xf>
    <xf numFmtId="0" fontId="0" fillId="17" borderId="17" xfId="0" applyFont="1" applyFill="1" applyBorder="1" applyAlignment="1" applyProtection="1">
      <alignment horizontal="center" vertical="center" wrapText="1"/>
      <protection locked="0"/>
    </xf>
    <xf numFmtId="0" fontId="7" fillId="9" borderId="8" xfId="0" applyFont="1" applyFill="1" applyBorder="1" applyAlignment="1" applyProtection="1">
      <alignment horizontal="center" vertical="center" wrapText="1"/>
    </xf>
    <xf numFmtId="0" fontId="7" fillId="9" borderId="15" xfId="0" applyFont="1" applyFill="1" applyBorder="1" applyAlignment="1" applyProtection="1">
      <alignment horizontal="center" vertical="center" wrapText="1"/>
    </xf>
    <xf numFmtId="0" fontId="7" fillId="9" borderId="7" xfId="0" applyFont="1" applyFill="1" applyBorder="1" applyAlignment="1" applyProtection="1">
      <alignment horizontal="center" vertical="center" wrapText="1"/>
    </xf>
    <xf numFmtId="0" fontId="0" fillId="9" borderId="24" xfId="0" applyFont="1" applyFill="1" applyBorder="1" applyAlignment="1" applyProtection="1">
      <alignment horizontal="center" vertical="center"/>
    </xf>
    <xf numFmtId="0" fontId="0" fillId="9" borderId="25" xfId="0" applyFont="1" applyFill="1" applyBorder="1" applyAlignment="1" applyProtection="1">
      <alignment horizontal="center" vertical="center"/>
    </xf>
    <xf numFmtId="0" fontId="0" fillId="9" borderId="26" xfId="0" applyFont="1" applyFill="1" applyBorder="1" applyAlignment="1" applyProtection="1">
      <alignment horizontal="center" vertical="center"/>
    </xf>
    <xf numFmtId="0" fontId="0" fillId="2" borderId="18" xfId="0" applyFont="1" applyFill="1" applyBorder="1" applyAlignment="1" applyProtection="1">
      <alignment horizontal="center" vertical="center" wrapText="1"/>
      <protection locked="0"/>
    </xf>
    <xf numFmtId="0" fontId="0" fillId="2" borderId="3" xfId="0" applyFont="1" applyFill="1" applyBorder="1" applyAlignment="1" applyProtection="1">
      <alignment horizontal="center" vertical="center" wrapText="1"/>
      <protection locked="0"/>
    </xf>
    <xf numFmtId="0" fontId="0" fillId="2" borderId="19" xfId="0" applyFont="1" applyFill="1" applyBorder="1" applyAlignment="1" applyProtection="1">
      <alignment horizontal="center" vertical="center" wrapText="1"/>
      <protection locked="0"/>
    </xf>
    <xf numFmtId="0" fontId="0" fillId="2" borderId="37" xfId="0" applyFont="1" applyFill="1" applyBorder="1" applyAlignment="1" applyProtection="1">
      <alignment horizontal="center" vertical="center" wrapText="1"/>
      <protection locked="0"/>
    </xf>
    <xf numFmtId="0" fontId="0" fillId="2" borderId="32" xfId="0" applyFont="1" applyFill="1" applyBorder="1" applyAlignment="1" applyProtection="1">
      <alignment horizontal="center" vertical="center" wrapText="1"/>
      <protection locked="0"/>
    </xf>
    <xf numFmtId="0" fontId="0" fillId="2" borderId="38" xfId="0" applyFont="1" applyFill="1" applyBorder="1" applyAlignment="1" applyProtection="1">
      <alignment horizontal="center" vertical="center" wrapText="1"/>
      <protection locked="0"/>
    </xf>
    <xf numFmtId="0" fontId="11" fillId="9" borderId="25" xfId="0" applyFont="1" applyFill="1" applyBorder="1" applyAlignment="1" applyProtection="1">
      <alignment horizontal="center" vertical="center" wrapText="1"/>
    </xf>
    <xf numFmtId="0" fontId="11" fillId="9" borderId="0" xfId="0" applyFont="1" applyFill="1" applyBorder="1" applyAlignment="1" applyProtection="1">
      <alignment horizontal="center" vertical="center" wrapText="1"/>
    </xf>
    <xf numFmtId="0" fontId="11" fillId="9" borderId="23" xfId="0" applyFont="1" applyFill="1" applyBorder="1" applyAlignment="1" applyProtection="1">
      <alignment horizontal="center" vertical="center" wrapText="1"/>
    </xf>
    <xf numFmtId="0" fontId="10" fillId="13" borderId="34" xfId="0" applyFont="1" applyFill="1" applyBorder="1" applyAlignment="1" applyProtection="1">
      <alignment horizontal="center" vertical="center"/>
      <protection locked="0"/>
    </xf>
    <xf numFmtId="10" fontId="0" fillId="2" borderId="2" xfId="2" applyNumberFormat="1" applyFont="1" applyFill="1" applyBorder="1" applyAlignment="1" applyProtection="1">
      <alignment horizontal="center" vertical="center"/>
      <protection locked="0"/>
    </xf>
    <xf numFmtId="10" fontId="6" fillId="2" borderId="17" xfId="2" applyNumberFormat="1" applyFont="1" applyFill="1" applyBorder="1" applyAlignment="1" applyProtection="1">
      <alignment horizontal="center" vertical="center"/>
      <protection locked="0"/>
    </xf>
    <xf numFmtId="10" fontId="10" fillId="2" borderId="2" xfId="2" applyNumberFormat="1" applyFont="1" applyFill="1" applyBorder="1" applyAlignment="1" applyProtection="1">
      <alignment horizontal="center" vertical="center" wrapText="1"/>
      <protection locked="0"/>
    </xf>
    <xf numFmtId="10" fontId="10" fillId="2" borderId="17" xfId="2" applyNumberFormat="1" applyFont="1" applyFill="1" applyBorder="1" applyAlignment="1" applyProtection="1">
      <alignment horizontal="center" vertical="center" wrapText="1"/>
      <protection locked="0"/>
    </xf>
    <xf numFmtId="0" fontId="11" fillId="9" borderId="5" xfId="0" applyFont="1" applyFill="1" applyBorder="1" applyAlignment="1" applyProtection="1">
      <alignment horizontal="center" vertical="center"/>
    </xf>
    <xf numFmtId="0" fontId="11" fillId="9" borderId="6" xfId="0" applyFont="1" applyFill="1" applyBorder="1" applyAlignment="1" applyProtection="1">
      <alignment horizontal="center" vertical="center"/>
    </xf>
    <xf numFmtId="0" fontId="11" fillId="9" borderId="41" xfId="0" applyFont="1" applyFill="1" applyBorder="1" applyAlignment="1" applyProtection="1">
      <alignment horizontal="center" vertical="center"/>
    </xf>
    <xf numFmtId="0" fontId="0" fillId="9" borderId="6" xfId="0" applyFill="1" applyBorder="1" applyAlignment="1" applyProtection="1">
      <alignment horizontal="center" vertical="center"/>
    </xf>
    <xf numFmtId="0" fontId="0" fillId="9" borderId="41" xfId="0" applyFill="1" applyBorder="1" applyAlignment="1" applyProtection="1">
      <alignment horizontal="center" vertical="center"/>
    </xf>
    <xf numFmtId="0" fontId="7" fillId="9" borderId="52" xfId="0" applyFont="1" applyFill="1" applyBorder="1" applyAlignment="1" applyProtection="1">
      <alignment horizontal="center" vertical="center" wrapText="1"/>
    </xf>
    <xf numFmtId="0" fontId="7" fillId="9" borderId="60" xfId="0" applyFont="1" applyFill="1" applyBorder="1" applyAlignment="1" applyProtection="1">
      <alignment horizontal="center" vertical="center" wrapText="1"/>
    </xf>
    <xf numFmtId="0" fontId="7" fillId="9" borderId="21" xfId="0" applyFont="1" applyFill="1" applyBorder="1" applyAlignment="1" applyProtection="1">
      <alignment horizontal="center" vertical="center" wrapText="1"/>
    </xf>
    <xf numFmtId="10" fontId="10" fillId="0" borderId="2" xfId="2" applyNumberFormat="1" applyFont="1" applyFill="1" applyBorder="1" applyAlignment="1" applyProtection="1">
      <alignment horizontal="center" vertical="center" wrapText="1"/>
    </xf>
    <xf numFmtId="10" fontId="10" fillId="0" borderId="49" xfId="2" applyNumberFormat="1" applyFont="1" applyFill="1" applyBorder="1" applyAlignment="1" applyProtection="1">
      <alignment horizontal="center" vertical="center" wrapText="1"/>
    </xf>
    <xf numFmtId="0" fontId="11" fillId="9" borderId="70" xfId="0" applyFont="1" applyFill="1" applyBorder="1" applyAlignment="1" applyProtection="1">
      <alignment horizontal="center" vertical="center" wrapText="1"/>
    </xf>
    <xf numFmtId="0" fontId="11" fillId="9" borderId="73" xfId="0" applyFont="1" applyFill="1" applyBorder="1" applyAlignment="1" applyProtection="1">
      <alignment horizontal="center" vertical="center" wrapText="1"/>
    </xf>
    <xf numFmtId="10" fontId="10" fillId="0" borderId="2" xfId="2" applyNumberFormat="1" applyFont="1" applyFill="1" applyBorder="1" applyAlignment="1" applyProtection="1">
      <alignment horizontal="center" vertical="center"/>
    </xf>
    <xf numFmtId="10" fontId="10" fillId="0" borderId="17" xfId="2" applyNumberFormat="1" applyFont="1" applyFill="1" applyBorder="1" applyAlignment="1" applyProtection="1">
      <alignment horizontal="center" vertical="center"/>
    </xf>
    <xf numFmtId="0" fontId="11" fillId="9" borderId="18" xfId="0" applyFont="1" applyFill="1" applyBorder="1" applyAlignment="1" applyProtection="1">
      <alignment horizontal="center" vertical="center" wrapText="1"/>
    </xf>
    <xf numFmtId="0" fontId="11" fillId="9" borderId="19" xfId="0" applyFont="1" applyFill="1" applyBorder="1" applyAlignment="1" applyProtection="1">
      <alignment horizontal="center" vertical="center" wrapText="1"/>
    </xf>
    <xf numFmtId="0" fontId="7" fillId="9" borderId="1" xfId="0" applyFont="1" applyFill="1" applyBorder="1" applyAlignment="1" applyProtection="1">
      <alignment horizontal="center" vertical="center"/>
    </xf>
    <xf numFmtId="0" fontId="11" fillId="0" borderId="46" xfId="0" applyFont="1" applyFill="1" applyBorder="1" applyAlignment="1" applyProtection="1">
      <alignment horizontal="center" vertical="center"/>
    </xf>
    <xf numFmtId="0" fontId="11" fillId="0" borderId="32" xfId="0" applyFont="1" applyFill="1" applyBorder="1" applyAlignment="1" applyProtection="1">
      <alignment horizontal="center" vertical="center"/>
    </xf>
    <xf numFmtId="0" fontId="7" fillId="9" borderId="10" xfId="0" applyFont="1" applyFill="1" applyBorder="1" applyAlignment="1" applyProtection="1">
      <alignment horizontal="center"/>
    </xf>
    <xf numFmtId="0" fontId="7" fillId="9" borderId="20" xfId="0" applyFont="1" applyFill="1" applyBorder="1" applyAlignment="1" applyProtection="1">
      <alignment horizontal="center"/>
    </xf>
    <xf numFmtId="0" fontId="7" fillId="9" borderId="10" xfId="0" applyFont="1" applyFill="1" applyBorder="1" applyAlignment="1" applyProtection="1">
      <alignment horizontal="center" vertical="center"/>
    </xf>
    <xf numFmtId="0" fontId="7" fillId="9" borderId="20" xfId="0" applyFont="1" applyFill="1" applyBorder="1" applyAlignment="1" applyProtection="1">
      <alignment horizontal="center" vertical="center"/>
    </xf>
    <xf numFmtId="0" fontId="11" fillId="9" borderId="20" xfId="0" applyFont="1" applyFill="1" applyBorder="1" applyAlignment="1" applyProtection="1">
      <alignment horizontal="center" vertical="center" wrapText="1"/>
    </xf>
    <xf numFmtId="0" fontId="11" fillId="9" borderId="55" xfId="0" applyFont="1" applyFill="1" applyBorder="1" applyAlignment="1" applyProtection="1">
      <alignment horizontal="center" vertical="center" wrapText="1"/>
    </xf>
    <xf numFmtId="0" fontId="11" fillId="9" borderId="54" xfId="0" applyFont="1" applyFill="1" applyBorder="1" applyAlignment="1" applyProtection="1">
      <alignment horizontal="center" vertical="center" wrapText="1"/>
    </xf>
    <xf numFmtId="0" fontId="11" fillId="9" borderId="72" xfId="0" applyFont="1" applyFill="1" applyBorder="1" applyAlignment="1" applyProtection="1">
      <alignment horizontal="center" vertical="center" wrapText="1"/>
    </xf>
    <xf numFmtId="10" fontId="10" fillId="0" borderId="17" xfId="2" applyNumberFormat="1" applyFont="1" applyFill="1" applyBorder="1" applyAlignment="1" applyProtection="1">
      <alignment horizontal="center" vertical="center" wrapText="1"/>
    </xf>
    <xf numFmtId="10" fontId="11" fillId="0" borderId="37" xfId="2" applyNumberFormat="1" applyFont="1" applyFill="1" applyBorder="1" applyAlignment="1" applyProtection="1">
      <alignment horizontal="center" vertical="center" wrapText="1"/>
    </xf>
    <xf numFmtId="10" fontId="11" fillId="0" borderId="38" xfId="2" applyNumberFormat="1" applyFont="1" applyFill="1" applyBorder="1" applyAlignment="1" applyProtection="1">
      <alignment horizontal="center" vertical="center" wrapText="1"/>
    </xf>
    <xf numFmtId="10" fontId="11" fillId="0" borderId="47" xfId="2" applyNumberFormat="1" applyFont="1" applyFill="1" applyBorder="1" applyAlignment="1" applyProtection="1">
      <alignment horizontal="center" vertical="center" wrapText="1"/>
    </xf>
    <xf numFmtId="0" fontId="7" fillId="0" borderId="12" xfId="0" applyFont="1" applyFill="1" applyBorder="1" applyAlignment="1" applyProtection="1">
      <alignment horizontal="left" vertical="center"/>
    </xf>
    <xf numFmtId="0" fontId="7" fillId="0" borderId="14" xfId="0" applyFont="1" applyFill="1" applyBorder="1" applyAlignment="1" applyProtection="1">
      <alignment horizontal="left" vertical="center"/>
    </xf>
    <xf numFmtId="10" fontId="11" fillId="0" borderId="37" xfId="0" applyNumberFormat="1" applyFont="1" applyFill="1" applyBorder="1" applyAlignment="1" applyProtection="1">
      <alignment horizontal="center" vertical="center"/>
    </xf>
    <xf numFmtId="10" fontId="11" fillId="0" borderId="38" xfId="0" applyNumberFormat="1" applyFont="1" applyFill="1" applyBorder="1" applyAlignment="1" applyProtection="1">
      <alignment horizontal="center" vertical="center"/>
    </xf>
    <xf numFmtId="10" fontId="7" fillId="0" borderId="2" xfId="0" applyNumberFormat="1" applyFont="1" applyFill="1" applyBorder="1" applyAlignment="1" applyProtection="1">
      <alignment horizontal="center" vertical="center"/>
    </xf>
    <xf numFmtId="10" fontId="7" fillId="0" borderId="17" xfId="0" applyNumberFormat="1" applyFont="1" applyFill="1" applyBorder="1" applyAlignment="1" applyProtection="1">
      <alignment horizontal="center" vertical="center"/>
    </xf>
    <xf numFmtId="0" fontId="11" fillId="6" borderId="8" xfId="0" applyFont="1" applyFill="1" applyBorder="1" applyAlignment="1" applyProtection="1">
      <alignment horizontal="center" vertical="center"/>
    </xf>
    <xf numFmtId="0" fontId="11" fillId="6" borderId="15" xfId="0" applyFont="1" applyFill="1" applyBorder="1" applyAlignment="1" applyProtection="1">
      <alignment horizontal="center" vertical="center"/>
    </xf>
    <xf numFmtId="0" fontId="11" fillId="6" borderId="9" xfId="0" applyFont="1" applyFill="1" applyBorder="1" applyAlignment="1" applyProtection="1">
      <alignment horizontal="center" vertical="center"/>
    </xf>
    <xf numFmtId="10" fontId="10" fillId="0" borderId="1" xfId="0" applyNumberFormat="1" applyFont="1" applyFill="1" applyBorder="1" applyAlignment="1" applyProtection="1">
      <alignment horizontal="center" vertical="center"/>
    </xf>
    <xf numFmtId="44" fontId="10" fillId="0" borderId="1" xfId="0" applyNumberFormat="1" applyFont="1" applyFill="1" applyBorder="1" applyAlignment="1" applyProtection="1">
      <alignment horizontal="center" vertical="center"/>
    </xf>
    <xf numFmtId="0" fontId="10" fillId="0" borderId="1" xfId="0" applyFont="1" applyFill="1" applyBorder="1" applyAlignment="1" applyProtection="1">
      <alignment horizontal="center" vertical="center"/>
    </xf>
    <xf numFmtId="44" fontId="11" fillId="0" borderId="1" xfId="1" applyFont="1" applyFill="1" applyBorder="1" applyAlignment="1" applyProtection="1">
      <alignment horizontal="center" vertical="center"/>
    </xf>
    <xf numFmtId="0" fontId="10" fillId="0" borderId="2" xfId="0" applyFont="1" applyFill="1" applyBorder="1" applyAlignment="1" applyProtection="1">
      <alignment horizontal="left" vertical="center" wrapText="1"/>
    </xf>
    <xf numFmtId="0" fontId="10" fillId="0" borderId="16" xfId="0" applyFont="1" applyFill="1" applyBorder="1" applyAlignment="1" applyProtection="1">
      <alignment horizontal="left" vertical="center" wrapText="1"/>
    </xf>
    <xf numFmtId="0" fontId="10" fillId="0" borderId="49" xfId="0" applyFont="1" applyFill="1" applyBorder="1" applyAlignment="1" applyProtection="1">
      <alignment horizontal="left" vertical="center" wrapText="1"/>
    </xf>
    <xf numFmtId="0" fontId="0" fillId="0" borderId="66" xfId="0" applyFont="1" applyFill="1" applyBorder="1" applyAlignment="1" applyProtection="1">
      <alignment horizontal="left" vertical="top" wrapText="1"/>
    </xf>
    <xf numFmtId="0" fontId="0" fillId="0" borderId="71" xfId="0" applyFont="1" applyFill="1" applyBorder="1" applyAlignment="1" applyProtection="1">
      <alignment horizontal="left" vertical="top" wrapText="1"/>
    </xf>
    <xf numFmtId="0" fontId="7" fillId="6" borderId="12" xfId="0" applyFont="1" applyFill="1" applyBorder="1" applyAlignment="1" applyProtection="1">
      <alignment horizontal="center" vertical="center"/>
    </xf>
    <xf numFmtId="0" fontId="7" fillId="6" borderId="14" xfId="0" applyFont="1" applyFill="1" applyBorder="1" applyAlignment="1" applyProtection="1">
      <alignment horizontal="center" vertical="center"/>
    </xf>
    <xf numFmtId="0" fontId="7" fillId="6" borderId="13" xfId="0" applyFont="1" applyFill="1" applyBorder="1" applyAlignment="1" applyProtection="1">
      <alignment horizontal="center" vertical="center"/>
    </xf>
    <xf numFmtId="0" fontId="11" fillId="6" borderId="1" xfId="0" applyFont="1" applyFill="1" applyBorder="1" applyAlignment="1" applyProtection="1">
      <alignment horizontal="center" vertical="center" wrapText="1"/>
    </xf>
    <xf numFmtId="0" fontId="11" fillId="6" borderId="1" xfId="0" applyFont="1" applyFill="1" applyBorder="1" applyAlignment="1">
      <alignment horizontal="center" vertical="center" wrapText="1"/>
    </xf>
    <xf numFmtId="44" fontId="11" fillId="6" borderId="1" xfId="1" applyFont="1" applyFill="1" applyBorder="1" applyAlignment="1" applyProtection="1">
      <alignment horizontal="center" vertical="center" wrapText="1"/>
    </xf>
    <xf numFmtId="0" fontId="11" fillId="8" borderId="0" xfId="0" applyFont="1" applyFill="1" applyBorder="1" applyAlignment="1" applyProtection="1">
      <alignment horizontal="left" vertical="center"/>
    </xf>
    <xf numFmtId="0" fontId="11" fillId="6" borderId="1" xfId="0" applyFont="1" applyFill="1" applyBorder="1" applyAlignment="1" applyProtection="1">
      <alignment horizontal="center" vertical="center"/>
    </xf>
    <xf numFmtId="44" fontId="12" fillId="0" borderId="12" xfId="1" applyFont="1" applyFill="1" applyBorder="1" applyAlignment="1" applyProtection="1">
      <alignment horizontal="center" vertical="center"/>
    </xf>
    <xf numFmtId="44" fontId="12" fillId="0" borderId="13" xfId="1" applyFont="1" applyFill="1" applyBorder="1" applyAlignment="1" applyProtection="1">
      <alignment horizontal="center" vertical="center"/>
    </xf>
    <xf numFmtId="0" fontId="11" fillId="0" borderId="1" xfId="0" applyFont="1" applyFill="1" applyBorder="1" applyAlignment="1" applyProtection="1">
      <alignment horizontal="left" vertical="center" wrapText="1"/>
    </xf>
    <xf numFmtId="0" fontId="12" fillId="6" borderId="5" xfId="0" applyFont="1" applyFill="1" applyBorder="1" applyAlignment="1" applyProtection="1">
      <alignment horizontal="center" vertical="center"/>
    </xf>
    <xf numFmtId="0" fontId="12" fillId="6" borderId="48" xfId="0" applyFont="1" applyFill="1" applyBorder="1" applyAlignment="1" applyProtection="1">
      <alignment horizontal="center" vertical="center"/>
    </xf>
    <xf numFmtId="0" fontId="12" fillId="6" borderId="6" xfId="0" applyFont="1" applyFill="1" applyBorder="1" applyAlignment="1" applyProtection="1">
      <alignment horizontal="center" vertical="center"/>
    </xf>
    <xf numFmtId="0" fontId="12" fillId="6" borderId="41" xfId="0" applyFont="1" applyFill="1" applyBorder="1" applyAlignment="1" applyProtection="1">
      <alignment horizontal="center" vertical="center"/>
    </xf>
    <xf numFmtId="0" fontId="12" fillId="6" borderId="1" xfId="0" applyFont="1" applyFill="1" applyBorder="1" applyAlignment="1" applyProtection="1">
      <alignment horizontal="center" vertical="center"/>
    </xf>
    <xf numFmtId="0" fontId="12" fillId="6" borderId="51" xfId="0" applyFont="1" applyFill="1" applyBorder="1" applyAlignment="1" applyProtection="1">
      <alignment horizontal="center" vertical="center"/>
    </xf>
    <xf numFmtId="0" fontId="11" fillId="6" borderId="8" xfId="0" applyFont="1" applyFill="1" applyBorder="1" applyAlignment="1" applyProtection="1">
      <alignment horizontal="center" vertical="center" wrapText="1"/>
    </xf>
    <xf numFmtId="0" fontId="11" fillId="6" borderId="15" xfId="0" applyFont="1" applyFill="1" applyBorder="1" applyAlignment="1" applyProtection="1">
      <alignment horizontal="center" vertical="center" wrapText="1"/>
    </xf>
    <xf numFmtId="0" fontId="11" fillId="6" borderId="7" xfId="0" applyFont="1" applyFill="1" applyBorder="1" applyAlignment="1" applyProtection="1">
      <alignment horizontal="center" vertical="center" wrapText="1"/>
    </xf>
    <xf numFmtId="0" fontId="12" fillId="0" borderId="12" xfId="0" applyFont="1" applyFill="1" applyBorder="1" applyAlignment="1" applyProtection="1">
      <alignment horizontal="center" vertical="center"/>
    </xf>
    <xf numFmtId="0" fontId="12" fillId="0" borderId="14" xfId="0" applyFont="1" applyFill="1" applyBorder="1" applyAlignment="1" applyProtection="1">
      <alignment horizontal="center" vertical="center"/>
    </xf>
    <xf numFmtId="0" fontId="12" fillId="0" borderId="13" xfId="0" applyFont="1" applyFill="1" applyBorder="1" applyAlignment="1" applyProtection="1">
      <alignment horizontal="center" vertical="center"/>
    </xf>
    <xf numFmtId="0" fontId="10" fillId="2" borderId="43" xfId="0" applyFont="1" applyFill="1" applyBorder="1" applyAlignment="1" applyProtection="1">
      <alignment horizontal="left" vertical="center" wrapText="1"/>
      <protection locked="0"/>
    </xf>
    <xf numFmtId="0" fontId="11" fillId="6" borderId="25" xfId="0" applyFont="1" applyFill="1" applyBorder="1" applyAlignment="1" applyProtection="1">
      <alignment horizontal="center" vertical="center"/>
    </xf>
    <xf numFmtId="0" fontId="11" fillId="6" borderId="0" xfId="0" applyFont="1" applyFill="1" applyBorder="1" applyAlignment="1" applyProtection="1">
      <alignment horizontal="center" vertical="center"/>
    </xf>
    <xf numFmtId="0" fontId="11" fillId="6" borderId="23" xfId="0" applyFont="1" applyFill="1" applyBorder="1" applyAlignment="1" applyProtection="1">
      <alignment horizontal="center" vertical="center"/>
    </xf>
    <xf numFmtId="164" fontId="10" fillId="13" borderId="12" xfId="0" applyNumberFormat="1" applyFont="1" applyFill="1" applyBorder="1" applyAlignment="1" applyProtection="1">
      <alignment horizontal="center" vertical="center"/>
      <protection locked="0"/>
    </xf>
    <xf numFmtId="164" fontId="10" fillId="13" borderId="14" xfId="0" applyNumberFormat="1" applyFont="1" applyFill="1" applyBorder="1" applyAlignment="1" applyProtection="1">
      <alignment horizontal="center" vertical="center"/>
      <protection locked="0"/>
    </xf>
    <xf numFmtId="164" fontId="10" fillId="13" borderId="13" xfId="0" applyNumberFormat="1" applyFont="1" applyFill="1" applyBorder="1" applyAlignment="1" applyProtection="1">
      <alignment horizontal="center" vertical="center"/>
      <protection locked="0"/>
    </xf>
    <xf numFmtId="0" fontId="10" fillId="2" borderId="2" xfId="0" applyFont="1" applyFill="1" applyBorder="1" applyAlignment="1" applyProtection="1">
      <alignment horizontal="center" vertical="center" wrapText="1"/>
      <protection locked="0"/>
    </xf>
    <xf numFmtId="0" fontId="10" fillId="2" borderId="16" xfId="0" applyFont="1" applyFill="1" applyBorder="1" applyAlignment="1" applyProtection="1">
      <alignment horizontal="center" vertical="center" wrapText="1"/>
      <protection locked="0"/>
    </xf>
    <xf numFmtId="0" fontId="10" fillId="2" borderId="17" xfId="0" applyFont="1" applyFill="1" applyBorder="1" applyAlignment="1" applyProtection="1">
      <alignment horizontal="center" vertical="center" wrapText="1"/>
      <protection locked="0"/>
    </xf>
    <xf numFmtId="0" fontId="12" fillId="6" borderId="39" xfId="0" applyFont="1" applyFill="1" applyBorder="1" applyAlignment="1" applyProtection="1">
      <alignment horizontal="center" vertical="center"/>
    </xf>
    <xf numFmtId="0" fontId="12" fillId="6" borderId="40" xfId="0" applyFont="1" applyFill="1" applyBorder="1" applyAlignment="1" applyProtection="1">
      <alignment horizontal="center" vertical="center"/>
    </xf>
    <xf numFmtId="0" fontId="12" fillId="6" borderId="42" xfId="0" applyFont="1" applyFill="1" applyBorder="1" applyAlignment="1" applyProtection="1">
      <alignment horizontal="center" vertical="center"/>
    </xf>
    <xf numFmtId="0" fontId="12" fillId="6" borderId="43" xfId="0" applyFont="1" applyFill="1" applyBorder="1" applyAlignment="1" applyProtection="1">
      <alignment horizontal="center" vertical="center"/>
    </xf>
    <xf numFmtId="0" fontId="12" fillId="6" borderId="44" xfId="0" applyFont="1" applyFill="1" applyBorder="1" applyAlignment="1" applyProtection="1">
      <alignment horizontal="center" vertical="center"/>
    </xf>
    <xf numFmtId="0" fontId="10" fillId="2" borderId="37"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0" fontId="10" fillId="2" borderId="38" xfId="0" applyFont="1" applyFill="1" applyBorder="1" applyAlignment="1" applyProtection="1">
      <alignment horizontal="center" vertical="center" wrapText="1"/>
      <protection locked="0"/>
    </xf>
    <xf numFmtId="0" fontId="11" fillId="6" borderId="25" xfId="0" applyFont="1" applyFill="1" applyBorder="1" applyAlignment="1" applyProtection="1">
      <alignment horizontal="center" vertical="center" wrapText="1"/>
    </xf>
    <xf numFmtId="0" fontId="11" fillId="6" borderId="0" xfId="0" applyFont="1" applyFill="1" applyBorder="1" applyAlignment="1" applyProtection="1">
      <alignment horizontal="center" vertical="center" wrapText="1"/>
    </xf>
    <xf numFmtId="0" fontId="11" fillId="6" borderId="23" xfId="0" applyFont="1" applyFill="1" applyBorder="1" applyAlignment="1" applyProtection="1">
      <alignment horizontal="center" vertical="center" wrapText="1"/>
    </xf>
    <xf numFmtId="0" fontId="10" fillId="6" borderId="59" xfId="0" applyFont="1" applyFill="1" applyBorder="1" applyAlignment="1" applyProtection="1">
      <alignment horizontal="center" vertical="center"/>
    </xf>
    <xf numFmtId="0" fontId="10" fillId="6" borderId="25" xfId="0" applyFont="1" applyFill="1" applyBorder="1" applyAlignment="1" applyProtection="1">
      <alignment horizontal="center" vertical="center"/>
    </xf>
    <xf numFmtId="0" fontId="10" fillId="6" borderId="26" xfId="0" applyFont="1" applyFill="1" applyBorder="1" applyAlignment="1" applyProtection="1">
      <alignment horizontal="center" vertical="center"/>
    </xf>
    <xf numFmtId="0" fontId="11" fillId="0" borderId="0" xfId="0" applyFont="1" applyFill="1" applyBorder="1" applyAlignment="1" applyProtection="1">
      <alignment horizontal="center" vertical="center"/>
    </xf>
    <xf numFmtId="0" fontId="11" fillId="6" borderId="19" xfId="0" applyFont="1" applyFill="1" applyBorder="1" applyAlignment="1" applyProtection="1">
      <alignment horizontal="center" vertical="center" wrapText="1"/>
    </xf>
    <xf numFmtId="0" fontId="11" fillId="6" borderId="20" xfId="0" applyFont="1" applyFill="1" applyBorder="1" applyAlignment="1" applyProtection="1">
      <alignment horizontal="center" vertical="center" wrapText="1"/>
    </xf>
    <xf numFmtId="0" fontId="11" fillId="6" borderId="55" xfId="0" applyFont="1" applyFill="1" applyBorder="1" applyAlignment="1" applyProtection="1">
      <alignment horizontal="center" vertical="center" wrapText="1"/>
    </xf>
    <xf numFmtId="0" fontId="11" fillId="6" borderId="5" xfId="0" applyFont="1" applyFill="1" applyBorder="1" applyAlignment="1" applyProtection="1">
      <alignment horizontal="center" vertical="center"/>
    </xf>
    <xf numFmtId="0" fontId="11" fillId="6" borderId="6" xfId="0" applyFont="1" applyFill="1" applyBorder="1" applyAlignment="1" applyProtection="1">
      <alignment horizontal="center" vertical="center"/>
    </xf>
    <xf numFmtId="0" fontId="11" fillId="6" borderId="41" xfId="0" applyFont="1" applyFill="1" applyBorder="1" applyAlignment="1" applyProtection="1">
      <alignment horizontal="center" vertical="center"/>
    </xf>
    <xf numFmtId="0" fontId="10" fillId="0" borderId="61" xfId="0" applyFont="1" applyFill="1" applyBorder="1" applyAlignment="1" applyProtection="1">
      <alignment horizontal="center" vertical="center"/>
    </xf>
    <xf numFmtId="0" fontId="10" fillId="0" borderId="16" xfId="0" applyFont="1" applyFill="1" applyBorder="1" applyAlignment="1" applyProtection="1">
      <alignment horizontal="center" vertical="center"/>
    </xf>
    <xf numFmtId="0" fontId="10" fillId="0" borderId="49" xfId="0" applyFont="1" applyFill="1" applyBorder="1" applyAlignment="1" applyProtection="1">
      <alignment horizontal="center" vertical="center"/>
    </xf>
    <xf numFmtId="0" fontId="11" fillId="6" borderId="2" xfId="0" applyFont="1" applyFill="1" applyBorder="1" applyAlignment="1" applyProtection="1">
      <alignment horizontal="center" vertical="center"/>
    </xf>
    <xf numFmtId="0" fontId="11" fillId="6" borderId="17" xfId="0" applyFont="1" applyFill="1" applyBorder="1" applyAlignment="1" applyProtection="1">
      <alignment horizontal="center" vertical="center"/>
    </xf>
    <xf numFmtId="0" fontId="11" fillId="6" borderId="48" xfId="0" applyFont="1" applyFill="1" applyBorder="1" applyAlignment="1" applyProtection="1">
      <alignment horizontal="center" vertical="center"/>
    </xf>
    <xf numFmtId="0" fontId="11" fillId="6" borderId="12" xfId="0" applyFont="1" applyFill="1" applyBorder="1" applyAlignment="1" applyProtection="1">
      <alignment horizontal="center" vertical="center"/>
    </xf>
    <xf numFmtId="0" fontId="11" fillId="6" borderId="14" xfId="0" applyFont="1" applyFill="1" applyBorder="1" applyAlignment="1" applyProtection="1">
      <alignment horizontal="center" vertical="center"/>
    </xf>
    <xf numFmtId="0" fontId="11" fillId="6" borderId="13" xfId="0" applyFont="1" applyFill="1" applyBorder="1" applyAlignment="1" applyProtection="1">
      <alignment horizontal="center" vertical="center"/>
    </xf>
    <xf numFmtId="0" fontId="11" fillId="6" borderId="52" xfId="0" applyFont="1" applyFill="1" applyBorder="1" applyAlignment="1" applyProtection="1">
      <alignment horizontal="center" vertical="center" wrapText="1"/>
    </xf>
    <xf numFmtId="0" fontId="11" fillId="6" borderId="60" xfId="0" applyFont="1" applyFill="1" applyBorder="1" applyAlignment="1" applyProtection="1">
      <alignment horizontal="center" vertical="center" wrapText="1"/>
    </xf>
    <xf numFmtId="0" fontId="11" fillId="6" borderId="21" xfId="0" applyFont="1" applyFill="1" applyBorder="1" applyAlignment="1" applyProtection="1">
      <alignment horizontal="center" vertical="center" wrapText="1"/>
    </xf>
    <xf numFmtId="0" fontId="11" fillId="6" borderId="18" xfId="0" applyFont="1" applyFill="1" applyBorder="1" applyAlignment="1" applyProtection="1">
      <alignment horizontal="center" vertical="center" wrapText="1"/>
    </xf>
    <xf numFmtId="0" fontId="11" fillId="6" borderId="72" xfId="0" applyFont="1" applyFill="1" applyBorder="1" applyAlignment="1" applyProtection="1">
      <alignment horizontal="center" vertical="center" wrapText="1"/>
    </xf>
    <xf numFmtId="0" fontId="11" fillId="6" borderId="70" xfId="0" applyFont="1" applyFill="1" applyBorder="1" applyAlignment="1" applyProtection="1">
      <alignment horizontal="center" vertical="center" wrapText="1"/>
    </xf>
    <xf numFmtId="0" fontId="11" fillId="6" borderId="54" xfId="0" applyFont="1" applyFill="1" applyBorder="1" applyAlignment="1" applyProtection="1">
      <alignment horizontal="center" vertical="center" wrapText="1"/>
    </xf>
    <xf numFmtId="0" fontId="11" fillId="6" borderId="59" xfId="0" applyFont="1" applyFill="1" applyBorder="1" applyAlignment="1" applyProtection="1">
      <alignment horizontal="center" vertical="center" wrapText="1"/>
    </xf>
    <xf numFmtId="0" fontId="11" fillId="6" borderId="69" xfId="0" applyFont="1" applyFill="1" applyBorder="1" applyAlignment="1" applyProtection="1">
      <alignment horizontal="center" vertical="center" wrapText="1"/>
    </xf>
    <xf numFmtId="0" fontId="11" fillId="6" borderId="26" xfId="0" applyFont="1" applyFill="1" applyBorder="1" applyAlignment="1" applyProtection="1">
      <alignment horizontal="center" vertical="center" wrapText="1"/>
    </xf>
    <xf numFmtId="0" fontId="11" fillId="6" borderId="73" xfId="0" applyFont="1" applyFill="1" applyBorder="1" applyAlignment="1" applyProtection="1">
      <alignment horizontal="center" vertical="center" wrapText="1"/>
    </xf>
    <xf numFmtId="10" fontId="10" fillId="2" borderId="2" xfId="2" applyNumberFormat="1" applyFont="1" applyFill="1" applyBorder="1" applyAlignment="1" applyProtection="1">
      <alignment horizontal="center" vertical="center"/>
      <protection locked="0"/>
    </xf>
    <xf numFmtId="10" fontId="10" fillId="2" borderId="17" xfId="2" applyNumberFormat="1" applyFont="1" applyFill="1" applyBorder="1" applyAlignment="1" applyProtection="1">
      <alignment horizontal="center" vertical="center"/>
      <protection locked="0"/>
    </xf>
    <xf numFmtId="10" fontId="10" fillId="2" borderId="49" xfId="2" applyNumberFormat="1" applyFont="1" applyFill="1" applyBorder="1" applyAlignment="1" applyProtection="1">
      <alignment horizontal="center" vertical="center" wrapText="1"/>
      <protection locked="0"/>
    </xf>
    <xf numFmtId="10" fontId="11" fillId="0" borderId="2" xfId="0" applyNumberFormat="1" applyFont="1" applyFill="1" applyBorder="1" applyAlignment="1" applyProtection="1">
      <alignment horizontal="center" vertical="center"/>
    </xf>
    <xf numFmtId="10" fontId="11" fillId="0" borderId="17" xfId="0" applyNumberFormat="1" applyFont="1" applyFill="1" applyBorder="1" applyAlignment="1" applyProtection="1">
      <alignment horizontal="center" vertical="center"/>
    </xf>
    <xf numFmtId="0" fontId="10" fillId="3" borderId="6" xfId="0" applyFont="1" applyFill="1" applyBorder="1" applyAlignment="1">
      <alignment horizontal="center" vertical="top" wrapText="1"/>
    </xf>
    <xf numFmtId="0" fontId="10" fillId="3" borderId="41" xfId="0" applyFont="1" applyFill="1" applyBorder="1" applyAlignment="1">
      <alignment horizontal="center" vertical="top" wrapText="1"/>
    </xf>
    <xf numFmtId="0" fontId="10" fillId="0" borderId="43" xfId="0" applyFont="1" applyFill="1" applyBorder="1" applyAlignment="1">
      <alignment horizontal="left" vertical="top" wrapText="1"/>
    </xf>
    <xf numFmtId="0" fontId="10" fillId="0" borderId="44" xfId="0" applyFont="1" applyFill="1" applyBorder="1" applyAlignment="1">
      <alignment horizontal="left" vertical="top" wrapText="1"/>
    </xf>
    <xf numFmtId="44" fontId="10" fillId="0" borderId="2" xfId="1" applyFont="1" applyFill="1" applyBorder="1" applyAlignment="1">
      <alignment horizontal="center" vertical="center"/>
    </xf>
    <xf numFmtId="44" fontId="10" fillId="0" borderId="17" xfId="1" applyFont="1" applyFill="1" applyBorder="1" applyAlignment="1">
      <alignment horizontal="center" vertical="center"/>
    </xf>
    <xf numFmtId="0" fontId="10" fillId="0" borderId="1" xfId="0" applyFont="1" applyFill="1" applyBorder="1" applyAlignment="1">
      <alignment horizontal="left" vertical="center" wrapText="1"/>
    </xf>
    <xf numFmtId="0" fontId="10" fillId="0" borderId="51" xfId="0" applyFont="1" applyFill="1" applyBorder="1" applyAlignment="1">
      <alignment horizontal="left" vertical="center" wrapText="1"/>
    </xf>
    <xf numFmtId="44" fontId="0" fillId="0" borderId="2" xfId="0" applyNumberFormat="1" applyFont="1" applyFill="1" applyBorder="1" applyAlignment="1">
      <alignment horizontal="center" vertical="center"/>
    </xf>
    <xf numFmtId="44" fontId="0" fillId="0" borderId="17" xfId="0" applyNumberFormat="1" applyFont="1" applyFill="1" applyBorder="1" applyAlignment="1">
      <alignment horizontal="center" vertical="center"/>
    </xf>
    <xf numFmtId="44" fontId="0" fillId="0" borderId="18" xfId="0" applyNumberFormat="1" applyFont="1" applyFill="1" applyBorder="1" applyAlignment="1">
      <alignment horizontal="center" vertical="center"/>
    </xf>
    <xf numFmtId="0" fontId="0" fillId="0" borderId="19" xfId="0" applyFont="1" applyFill="1" applyBorder="1" applyAlignment="1">
      <alignment horizontal="center" vertical="center"/>
    </xf>
    <xf numFmtId="44" fontId="10" fillId="0" borderId="18" xfId="1" applyFont="1" applyFill="1" applyBorder="1" applyAlignment="1">
      <alignment horizontal="center" vertical="center"/>
    </xf>
    <xf numFmtId="44" fontId="10" fillId="0" borderId="19" xfId="1" applyFont="1" applyFill="1" applyBorder="1" applyAlignment="1">
      <alignment horizontal="center" vertical="center"/>
    </xf>
    <xf numFmtId="0" fontId="2" fillId="3" borderId="12" xfId="0" applyFont="1" applyFill="1" applyBorder="1" applyAlignment="1">
      <alignment horizontal="center"/>
    </xf>
    <xf numFmtId="0" fontId="2" fillId="3" borderId="14" xfId="0" applyFont="1" applyFill="1" applyBorder="1" applyAlignment="1">
      <alignment horizontal="center"/>
    </xf>
    <xf numFmtId="0" fontId="2" fillId="3" borderId="13" xfId="0" applyFont="1" applyFill="1" applyBorder="1" applyAlignment="1">
      <alignment horizontal="center"/>
    </xf>
    <xf numFmtId="0" fontId="7" fillId="3" borderId="2" xfId="0" applyFont="1" applyFill="1" applyBorder="1" applyAlignment="1">
      <alignment horizontal="center" vertical="center" wrapText="1"/>
    </xf>
    <xf numFmtId="0" fontId="7" fillId="3" borderId="17" xfId="0" applyFont="1" applyFill="1" applyBorder="1" applyAlignment="1">
      <alignment horizontal="center" vertical="center" wrapText="1"/>
    </xf>
    <xf numFmtId="44" fontId="7" fillId="3" borderId="2" xfId="1" applyFont="1" applyFill="1" applyBorder="1" applyAlignment="1" applyProtection="1">
      <alignment horizontal="center" vertical="center" wrapText="1"/>
    </xf>
    <xf numFmtId="44" fontId="7" fillId="3" borderId="17" xfId="1" applyFont="1" applyFill="1" applyBorder="1" applyAlignment="1" applyProtection="1">
      <alignment horizontal="center" vertical="center" wrapText="1"/>
    </xf>
    <xf numFmtId="44" fontId="7" fillId="0" borderId="12" xfId="1" applyFont="1" applyFill="1" applyBorder="1" applyAlignment="1">
      <alignment horizontal="center" vertical="center"/>
    </xf>
    <xf numFmtId="44" fontId="7" fillId="0" borderId="13" xfId="1" applyFont="1" applyFill="1" applyBorder="1" applyAlignment="1">
      <alignment horizontal="center" vertical="center"/>
    </xf>
    <xf numFmtId="0" fontId="11" fillId="0" borderId="12"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0" fillId="0" borderId="1" xfId="0" applyFont="1" applyFill="1" applyBorder="1" applyAlignment="1">
      <alignment horizontal="left" vertical="top" wrapText="1"/>
    </xf>
    <xf numFmtId="0" fontId="10" fillId="0" borderId="51" xfId="0" applyFont="1" applyFill="1" applyBorder="1" applyAlignment="1">
      <alignment horizontal="left" vertical="top" wrapText="1"/>
    </xf>
    <xf numFmtId="0" fontId="0" fillId="0" borderId="17" xfId="0" applyFont="1" applyFill="1" applyBorder="1" applyAlignment="1">
      <alignment horizontal="center" vertical="center"/>
    </xf>
    <xf numFmtId="44" fontId="6" fillId="0" borderId="12" xfId="1" applyFont="1" applyFill="1" applyBorder="1" applyAlignment="1">
      <alignment horizontal="center"/>
    </xf>
    <xf numFmtId="44" fontId="6" fillId="0" borderId="13" xfId="1" applyFont="1" applyFill="1" applyBorder="1" applyAlignment="1">
      <alignment horizontal="center"/>
    </xf>
    <xf numFmtId="0" fontId="7" fillId="0" borderId="12" xfId="0" applyFont="1" applyFill="1" applyBorder="1" applyAlignment="1">
      <alignment horizontal="center"/>
    </xf>
    <xf numFmtId="0" fontId="7" fillId="0" borderId="14" xfId="0" applyFont="1" applyFill="1" applyBorder="1" applyAlignment="1">
      <alignment horizontal="center"/>
    </xf>
    <xf numFmtId="0" fontId="7" fillId="0" borderId="13" xfId="0" applyFont="1" applyFill="1" applyBorder="1" applyAlignment="1">
      <alignment horizontal="center"/>
    </xf>
    <xf numFmtId="0" fontId="11" fillId="3" borderId="12" xfId="0" applyFont="1" applyFill="1" applyBorder="1" applyAlignment="1">
      <alignment horizontal="center" vertical="center"/>
    </xf>
    <xf numFmtId="0" fontId="11" fillId="3" borderId="14" xfId="0" applyFont="1" applyFill="1" applyBorder="1" applyAlignment="1">
      <alignment horizontal="center" vertical="center"/>
    </xf>
    <xf numFmtId="0" fontId="11" fillId="3" borderId="13" xfId="0" applyFont="1" applyFill="1" applyBorder="1" applyAlignment="1">
      <alignment horizontal="center" vertical="center"/>
    </xf>
    <xf numFmtId="0" fontId="10" fillId="13" borderId="34" xfId="0" applyFont="1" applyFill="1" applyBorder="1" applyAlignment="1" applyProtection="1">
      <alignment horizontal="left" vertical="center"/>
      <protection locked="0"/>
    </xf>
    <xf numFmtId="0" fontId="10" fillId="13" borderId="14" xfId="0" applyFont="1" applyFill="1" applyBorder="1" applyAlignment="1" applyProtection="1">
      <alignment horizontal="left" vertical="center"/>
      <protection locked="0"/>
    </xf>
    <xf numFmtId="0" fontId="10" fillId="13" borderId="13" xfId="0" applyFont="1" applyFill="1" applyBorder="1" applyAlignment="1" applyProtection="1">
      <alignment horizontal="left" vertical="center"/>
      <protection locked="0"/>
    </xf>
    <xf numFmtId="164" fontId="10" fillId="13" borderId="34" xfId="0" applyNumberFormat="1" applyFont="1" applyFill="1" applyBorder="1" applyAlignment="1" applyProtection="1">
      <alignment horizontal="center" vertical="center"/>
      <protection locked="0"/>
    </xf>
    <xf numFmtId="0" fontId="7" fillId="0" borderId="12"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13" xfId="0" applyFont="1" applyFill="1" applyBorder="1" applyAlignment="1">
      <alignment horizontal="center" vertical="center"/>
    </xf>
    <xf numFmtId="0" fontId="11" fillId="3" borderId="24" xfId="0" applyFont="1" applyFill="1" applyBorder="1" applyAlignment="1">
      <alignment horizontal="center" vertical="center"/>
    </xf>
    <xf numFmtId="0" fontId="11" fillId="3" borderId="25" xfId="0" applyFont="1" applyFill="1" applyBorder="1" applyAlignment="1">
      <alignment horizontal="center" vertical="center"/>
    </xf>
    <xf numFmtId="0" fontId="11" fillId="3" borderId="26" xfId="0" applyFont="1" applyFill="1" applyBorder="1" applyAlignment="1">
      <alignment horizontal="center" vertical="center"/>
    </xf>
    <xf numFmtId="0" fontId="11" fillId="16" borderId="12" xfId="0" applyFont="1" applyFill="1" applyBorder="1" applyAlignment="1">
      <alignment horizontal="center" vertical="center"/>
    </xf>
    <xf numFmtId="0" fontId="11" fillId="16" borderId="14" xfId="0" applyFont="1" applyFill="1" applyBorder="1" applyAlignment="1">
      <alignment horizontal="center" vertical="center"/>
    </xf>
    <xf numFmtId="0" fontId="11" fillId="16" borderId="13" xfId="0" applyFont="1" applyFill="1" applyBorder="1" applyAlignment="1">
      <alignment horizontal="center" vertical="center"/>
    </xf>
    <xf numFmtId="0" fontId="11" fillId="3" borderId="22" xfId="0" applyFont="1" applyFill="1" applyBorder="1" applyAlignment="1" applyProtection="1">
      <alignment horizontal="center" vertical="center" wrapText="1"/>
    </xf>
    <xf numFmtId="0" fontId="11" fillId="3" borderId="76" xfId="0" applyFont="1" applyFill="1" applyBorder="1" applyAlignment="1" applyProtection="1">
      <alignment horizontal="center" vertical="center" wrapText="1"/>
    </xf>
    <xf numFmtId="0" fontId="11" fillId="3" borderId="77" xfId="0" applyFont="1" applyFill="1" applyBorder="1" applyAlignment="1" applyProtection="1">
      <alignment horizontal="center" vertical="center" wrapText="1"/>
    </xf>
    <xf numFmtId="0" fontId="11" fillId="13" borderId="12" xfId="0" applyFont="1" applyFill="1" applyBorder="1" applyAlignment="1" applyProtection="1">
      <alignment horizontal="center" vertical="center" wrapText="1"/>
      <protection locked="0"/>
    </xf>
    <xf numFmtId="0" fontId="11" fillId="13" borderId="14" xfId="0" applyFont="1" applyFill="1" applyBorder="1" applyAlignment="1" applyProtection="1">
      <alignment horizontal="center" vertical="center" wrapText="1"/>
      <protection locked="0"/>
    </xf>
    <xf numFmtId="0" fontId="11" fillId="13" borderId="13" xfId="0" applyFont="1" applyFill="1" applyBorder="1" applyAlignment="1" applyProtection="1">
      <alignment horizontal="center" vertical="center" wrapText="1"/>
      <protection locked="0"/>
    </xf>
    <xf numFmtId="0" fontId="11" fillId="3" borderId="8" xfId="0" applyFont="1" applyFill="1" applyBorder="1" applyAlignment="1">
      <alignment horizontal="center"/>
    </xf>
    <xf numFmtId="0" fontId="11" fillId="3" borderId="15" xfId="0" applyFont="1" applyFill="1" applyBorder="1" applyAlignment="1">
      <alignment horizontal="center"/>
    </xf>
    <xf numFmtId="0" fontId="11" fillId="3" borderId="9" xfId="0" applyFont="1" applyFill="1" applyBorder="1" applyAlignment="1">
      <alignment horizontal="center"/>
    </xf>
    <xf numFmtId="0" fontId="10" fillId="16" borderId="33" xfId="0" applyFont="1" applyFill="1" applyBorder="1" applyAlignment="1">
      <alignment horizontal="center"/>
    </xf>
    <xf numFmtId="0" fontId="10" fillId="16" borderId="36" xfId="0" applyFont="1" applyFill="1" applyBorder="1" applyAlignment="1">
      <alignment horizontal="center"/>
    </xf>
    <xf numFmtId="0" fontId="10" fillId="16" borderId="64" xfId="0" applyFont="1" applyFill="1" applyBorder="1" applyAlignment="1">
      <alignment horizontal="center"/>
    </xf>
    <xf numFmtId="0" fontId="10" fillId="0" borderId="20"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10" fillId="0" borderId="53"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10" fillId="0" borderId="2" xfId="0" applyFont="1" applyFill="1" applyBorder="1" applyAlignment="1" applyProtection="1">
      <alignment horizontal="left" vertical="top" wrapText="1"/>
    </xf>
    <xf numFmtId="0" fontId="10" fillId="0" borderId="16" xfId="0" applyFont="1" applyFill="1" applyBorder="1" applyAlignment="1" applyProtection="1">
      <alignment horizontal="left" vertical="top" wrapText="1"/>
    </xf>
    <xf numFmtId="0" fontId="10" fillId="0" borderId="49" xfId="0" applyFont="1" applyFill="1" applyBorder="1" applyAlignment="1" applyProtection="1">
      <alignment horizontal="left" vertical="top" wrapText="1"/>
    </xf>
    <xf numFmtId="0" fontId="10" fillId="3" borderId="6" xfId="0" applyFont="1" applyFill="1" applyBorder="1" applyAlignment="1" applyProtection="1">
      <alignment horizontal="center"/>
    </xf>
    <xf numFmtId="0" fontId="10" fillId="3" borderId="41" xfId="0" applyFont="1" applyFill="1" applyBorder="1" applyAlignment="1" applyProtection="1">
      <alignment horizontal="center"/>
    </xf>
    <xf numFmtId="10" fontId="11" fillId="0" borderId="37" xfId="2" applyNumberFormat="1" applyFont="1" applyFill="1" applyBorder="1" applyAlignment="1" applyProtection="1">
      <alignment horizontal="center" vertical="center"/>
    </xf>
    <xf numFmtId="10" fontId="11" fillId="0" borderId="38" xfId="2" applyNumberFormat="1" applyFont="1" applyFill="1" applyBorder="1" applyAlignment="1" applyProtection="1">
      <alignment horizontal="center" vertical="center"/>
    </xf>
    <xf numFmtId="44" fontId="11" fillId="3" borderId="18" xfId="1" applyFont="1" applyFill="1" applyBorder="1" applyAlignment="1" applyProtection="1">
      <alignment horizontal="center" vertical="top" wrapText="1"/>
    </xf>
    <xf numFmtId="44" fontId="11" fillId="3" borderId="19" xfId="1" applyFont="1" applyFill="1" applyBorder="1" applyAlignment="1" applyProtection="1">
      <alignment horizontal="center" vertical="top" wrapText="1"/>
    </xf>
    <xf numFmtId="0" fontId="11" fillId="3" borderId="70" xfId="0" applyFont="1" applyFill="1" applyBorder="1" applyAlignment="1" applyProtection="1">
      <alignment horizontal="center" vertical="center" wrapText="1"/>
    </xf>
    <xf numFmtId="0" fontId="11" fillId="3" borderId="73" xfId="0" applyFont="1" applyFill="1" applyBorder="1" applyAlignment="1" applyProtection="1">
      <alignment horizontal="center" vertical="center" wrapText="1"/>
    </xf>
    <xf numFmtId="0" fontId="12" fillId="0" borderId="12" xfId="0" applyFont="1" applyFill="1" applyBorder="1" applyAlignment="1" applyProtection="1">
      <alignment horizontal="center"/>
    </xf>
    <xf numFmtId="0" fontId="12" fillId="0" borderId="13" xfId="0" applyFont="1" applyFill="1" applyBorder="1" applyAlignment="1" applyProtection="1">
      <alignment horizontal="center"/>
    </xf>
    <xf numFmtId="0" fontId="10" fillId="0" borderId="37" xfId="0" applyFont="1" applyFill="1" applyBorder="1" applyAlignment="1" applyProtection="1">
      <alignment vertical="center" wrapText="1"/>
    </xf>
    <xf numFmtId="0" fontId="10" fillId="0" borderId="32" xfId="0" applyFont="1" applyFill="1" applyBorder="1" applyAlignment="1" applyProtection="1">
      <alignment vertical="center" wrapText="1"/>
    </xf>
    <xf numFmtId="0" fontId="10" fillId="0" borderId="47" xfId="0" applyFont="1" applyFill="1" applyBorder="1" applyAlignment="1" applyProtection="1">
      <alignment vertical="center" wrapText="1"/>
    </xf>
    <xf numFmtId="0" fontId="11" fillId="0" borderId="42" xfId="0" applyFont="1" applyFill="1" applyBorder="1" applyAlignment="1" applyProtection="1">
      <alignment horizontal="center" vertical="center"/>
    </xf>
    <xf numFmtId="0" fontId="11" fillId="0" borderId="43" xfId="0" applyFont="1" applyFill="1" applyBorder="1" applyAlignment="1" applyProtection="1">
      <alignment horizontal="center" vertical="center"/>
    </xf>
    <xf numFmtId="0" fontId="11" fillId="3" borderId="52" xfId="0" applyFont="1" applyFill="1" applyBorder="1" applyAlignment="1" applyProtection="1">
      <alignment horizontal="center" vertical="center"/>
    </xf>
    <xf numFmtId="0" fontId="11" fillId="3" borderId="21" xfId="0" applyFont="1" applyFill="1" applyBorder="1" applyAlignment="1" applyProtection="1">
      <alignment horizontal="center" vertical="center"/>
    </xf>
    <xf numFmtId="0" fontId="11" fillId="3" borderId="10" xfId="0" applyFont="1" applyFill="1" applyBorder="1" applyAlignment="1" applyProtection="1">
      <alignment horizontal="center" vertical="center"/>
    </xf>
    <xf numFmtId="0" fontId="11" fillId="3" borderId="20" xfId="0" applyFont="1" applyFill="1" applyBorder="1" applyAlignment="1" applyProtection="1">
      <alignment horizontal="center" vertical="center"/>
    </xf>
    <xf numFmtId="0" fontId="12" fillId="3" borderId="12" xfId="0" applyFont="1" applyFill="1" applyBorder="1" applyAlignment="1" applyProtection="1">
      <alignment horizontal="center" vertical="center"/>
    </xf>
    <xf numFmtId="0" fontId="12" fillId="3" borderId="14" xfId="0" applyFont="1" applyFill="1" applyBorder="1" applyAlignment="1" applyProtection="1">
      <alignment horizontal="center" vertical="center"/>
    </xf>
    <xf numFmtId="0" fontId="12" fillId="3" borderId="13" xfId="0" applyFont="1" applyFill="1" applyBorder="1" applyAlignment="1" applyProtection="1">
      <alignment horizontal="center" vertical="center"/>
    </xf>
    <xf numFmtId="0" fontId="11" fillId="3" borderId="58" xfId="0" applyFont="1" applyFill="1" applyBorder="1" applyAlignment="1" applyProtection="1">
      <alignment horizontal="center" vertical="center"/>
    </xf>
    <xf numFmtId="0" fontId="11" fillId="3" borderId="62" xfId="0" applyFont="1" applyFill="1" applyBorder="1" applyAlignment="1" applyProtection="1">
      <alignment horizontal="center" vertical="center"/>
    </xf>
    <xf numFmtId="0" fontId="12" fillId="3" borderId="63" xfId="0" applyFont="1" applyFill="1" applyBorder="1" applyAlignment="1" applyProtection="1">
      <alignment horizontal="center" vertical="center"/>
    </xf>
    <xf numFmtId="0" fontId="12" fillId="3" borderId="15" xfId="0" applyFont="1" applyFill="1" applyBorder="1" applyAlignment="1" applyProtection="1">
      <alignment horizontal="center" vertical="center"/>
    </xf>
    <xf numFmtId="0" fontId="12" fillId="3" borderId="9" xfId="0" applyFont="1" applyFill="1" applyBorder="1" applyAlignment="1" applyProtection="1">
      <alignment horizontal="center" vertical="center"/>
    </xf>
    <xf numFmtId="0" fontId="12" fillId="3" borderId="61" xfId="0" applyFont="1" applyFill="1" applyBorder="1" applyAlignment="1" applyProtection="1">
      <alignment horizontal="center" vertical="center" wrapText="1"/>
    </xf>
    <xf numFmtId="0" fontId="12" fillId="3" borderId="16" xfId="0" applyFont="1" applyFill="1" applyBorder="1" applyAlignment="1" applyProtection="1">
      <alignment horizontal="center" vertical="center" wrapText="1"/>
    </xf>
    <xf numFmtId="0" fontId="12" fillId="3" borderId="49" xfId="0" applyFont="1" applyFill="1" applyBorder="1" applyAlignment="1" applyProtection="1">
      <alignment horizontal="center" vertical="center" wrapText="1"/>
    </xf>
    <xf numFmtId="10" fontId="11" fillId="0" borderId="47" xfId="2" applyNumberFormat="1" applyFont="1" applyFill="1" applyBorder="1" applyAlignment="1" applyProtection="1">
      <alignment horizontal="center" vertical="center"/>
    </xf>
    <xf numFmtId="44" fontId="11" fillId="3" borderId="72" xfId="1" applyFont="1" applyFill="1" applyBorder="1" applyAlignment="1" applyProtection="1">
      <alignment horizontal="center" vertical="top" wrapText="1"/>
    </xf>
    <xf numFmtId="10" fontId="12" fillId="0" borderId="12" xfId="2" applyNumberFormat="1" applyFont="1" applyFill="1" applyBorder="1" applyAlignment="1" applyProtection="1">
      <alignment horizontal="center"/>
    </xf>
    <xf numFmtId="10" fontId="12" fillId="0" borderId="13" xfId="2" applyNumberFormat="1" applyFont="1" applyFill="1" applyBorder="1" applyAlignment="1" applyProtection="1">
      <alignment horizontal="center"/>
    </xf>
    <xf numFmtId="0" fontId="0" fillId="0" borderId="12" xfId="0" applyFont="1" applyFill="1" applyBorder="1" applyAlignment="1" applyProtection="1">
      <alignment horizontal="left" vertical="center"/>
    </xf>
    <xf numFmtId="0" fontId="0" fillId="0" borderId="14" xfId="0" applyFont="1" applyFill="1" applyBorder="1" applyAlignment="1" applyProtection="1">
      <alignment horizontal="left" vertical="center"/>
    </xf>
    <xf numFmtId="10" fontId="12" fillId="0" borderId="12" xfId="2" applyNumberFormat="1" applyFont="1" applyFill="1" applyBorder="1" applyAlignment="1" applyProtection="1">
      <alignment horizontal="center" vertical="top" wrapText="1"/>
    </xf>
    <xf numFmtId="10" fontId="12" fillId="0" borderId="13" xfId="2" applyNumberFormat="1" applyFont="1" applyFill="1" applyBorder="1" applyAlignment="1" applyProtection="1">
      <alignment horizontal="center" vertical="top" wrapText="1"/>
    </xf>
    <xf numFmtId="0" fontId="2" fillId="7" borderId="12" xfId="0" applyFont="1" applyFill="1" applyBorder="1" applyAlignment="1">
      <alignment horizontal="center"/>
    </xf>
    <xf numFmtId="0" fontId="2" fillId="7" borderId="14" xfId="0" applyFont="1" applyFill="1" applyBorder="1" applyAlignment="1">
      <alignment horizontal="center"/>
    </xf>
    <xf numFmtId="0" fontId="2" fillId="7" borderId="13" xfId="0" applyFont="1" applyFill="1" applyBorder="1" applyAlignment="1">
      <alignment horizontal="center"/>
    </xf>
    <xf numFmtId="0" fontId="7" fillId="7" borderId="1" xfId="0" applyFont="1" applyFill="1" applyBorder="1" applyAlignment="1">
      <alignment horizontal="center" vertical="center" wrapText="1"/>
    </xf>
    <xf numFmtId="44" fontId="7" fillId="7" borderId="1" xfId="1" applyFont="1" applyFill="1" applyBorder="1" applyAlignment="1" applyProtection="1">
      <alignment horizontal="center" vertical="center" wrapText="1"/>
    </xf>
    <xf numFmtId="0" fontId="11" fillId="7" borderId="15" xfId="0" applyFont="1" applyFill="1" applyBorder="1" applyAlignment="1">
      <alignment horizontal="center" vertical="center"/>
    </xf>
    <xf numFmtId="0" fontId="11" fillId="7" borderId="9" xfId="0" applyFont="1" applyFill="1" applyBorder="1" applyAlignment="1">
      <alignment horizontal="center" vertical="center"/>
    </xf>
    <xf numFmtId="0" fontId="11" fillId="7" borderId="12" xfId="0" applyFont="1" applyFill="1" applyBorder="1" applyAlignment="1">
      <alignment horizontal="center"/>
    </xf>
    <xf numFmtId="0" fontId="11" fillId="7" borderId="14" xfId="0" applyFont="1" applyFill="1" applyBorder="1" applyAlignment="1">
      <alignment horizontal="center"/>
    </xf>
    <xf numFmtId="0" fontId="11" fillId="7" borderId="13" xfId="0" applyFont="1" applyFill="1" applyBorder="1" applyAlignment="1">
      <alignment horizontal="center"/>
    </xf>
    <xf numFmtId="0" fontId="10" fillId="0" borderId="63" xfId="0" applyFont="1" applyFill="1" applyBorder="1" applyAlignment="1">
      <alignment horizontal="left" vertical="center" wrapText="1"/>
    </xf>
    <xf numFmtId="0" fontId="10" fillId="0" borderId="15"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10" fillId="13" borderId="1" xfId="0" applyFont="1" applyFill="1" applyBorder="1" applyAlignment="1" applyProtection="1">
      <alignment horizontal="left" vertical="center"/>
      <protection locked="0"/>
    </xf>
    <xf numFmtId="164" fontId="10" fillId="13" borderId="1" xfId="0" applyNumberFormat="1" applyFont="1" applyFill="1" applyBorder="1" applyAlignment="1" applyProtection="1">
      <alignment horizontal="center" vertical="center"/>
      <protection locked="0"/>
    </xf>
    <xf numFmtId="0" fontId="11" fillId="7" borderId="27" xfId="0" applyFont="1" applyFill="1" applyBorder="1" applyAlignment="1" applyProtection="1">
      <alignment horizontal="center" vertical="center"/>
    </xf>
    <xf numFmtId="0" fontId="11" fillId="7" borderId="28" xfId="0" applyFont="1" applyFill="1" applyBorder="1" applyAlignment="1" applyProtection="1">
      <alignment horizontal="center" vertical="center"/>
    </xf>
    <xf numFmtId="0" fontId="11" fillId="0" borderId="33" xfId="0" applyFont="1" applyFill="1" applyBorder="1" applyAlignment="1" applyProtection="1">
      <alignment horizontal="center" vertical="center"/>
    </xf>
    <xf numFmtId="0" fontId="11" fillId="0" borderId="36" xfId="0" applyFont="1" applyFill="1" applyBorder="1" applyAlignment="1" applyProtection="1">
      <alignment horizontal="center" vertical="center"/>
    </xf>
    <xf numFmtId="0" fontId="11" fillId="7" borderId="52" xfId="0" applyFont="1" applyFill="1" applyBorder="1" applyAlignment="1" applyProtection="1">
      <alignment horizontal="center" vertical="center"/>
    </xf>
    <xf numFmtId="0" fontId="11" fillId="7" borderId="21" xfId="0" applyFont="1" applyFill="1" applyBorder="1" applyAlignment="1" applyProtection="1">
      <alignment horizontal="center" vertical="center"/>
    </xf>
    <xf numFmtId="0" fontId="11" fillId="7" borderId="10" xfId="0" applyFont="1" applyFill="1" applyBorder="1" applyAlignment="1" applyProtection="1">
      <alignment horizontal="center" vertical="center"/>
    </xf>
    <xf numFmtId="0" fontId="11" fillId="7" borderId="20" xfId="0" applyFont="1" applyFill="1" applyBorder="1" applyAlignment="1" applyProtection="1">
      <alignment horizontal="center" vertical="center"/>
    </xf>
    <xf numFmtId="0" fontId="11" fillId="7" borderId="57" xfId="0" applyFont="1" applyFill="1" applyBorder="1" applyAlignment="1" applyProtection="1">
      <alignment horizontal="center" vertical="center"/>
    </xf>
    <xf numFmtId="0" fontId="11" fillId="7" borderId="56" xfId="0" applyFont="1" applyFill="1" applyBorder="1" applyAlignment="1" applyProtection="1">
      <alignment horizontal="center" vertical="center"/>
    </xf>
    <xf numFmtId="0" fontId="11" fillId="7" borderId="63" xfId="0" applyFont="1" applyFill="1" applyBorder="1" applyAlignment="1" applyProtection="1">
      <alignment horizontal="center" vertical="center"/>
    </xf>
    <xf numFmtId="0" fontId="11" fillId="7" borderId="15" xfId="0" applyFont="1" applyFill="1" applyBorder="1" applyAlignment="1" applyProtection="1">
      <alignment horizontal="center" vertical="center"/>
    </xf>
    <xf numFmtId="0" fontId="11" fillId="7" borderId="9" xfId="0" applyFont="1" applyFill="1" applyBorder="1" applyAlignment="1" applyProtection="1">
      <alignment horizontal="center" vertical="center"/>
    </xf>
    <xf numFmtId="0" fontId="11" fillId="7" borderId="8" xfId="0" applyFont="1" applyFill="1" applyBorder="1" applyAlignment="1" applyProtection="1">
      <alignment horizontal="center" vertical="center" wrapText="1"/>
    </xf>
    <xf numFmtId="0" fontId="11" fillId="7" borderId="15" xfId="0" applyFont="1" applyFill="1" applyBorder="1" applyAlignment="1" applyProtection="1">
      <alignment horizontal="center" vertical="center" wrapText="1"/>
    </xf>
    <xf numFmtId="0" fontId="11" fillId="7" borderId="9" xfId="0" applyFont="1" applyFill="1" applyBorder="1" applyAlignment="1" applyProtection="1">
      <alignment horizontal="center" vertical="center" wrapText="1"/>
    </xf>
    <xf numFmtId="10" fontId="11" fillId="0" borderId="34" xfId="2" applyNumberFormat="1" applyFont="1" applyFill="1" applyBorder="1" applyAlignment="1" applyProtection="1">
      <alignment horizontal="center" vertical="center"/>
    </xf>
    <xf numFmtId="10" fontId="11" fillId="0" borderId="35" xfId="2" applyNumberFormat="1" applyFont="1" applyFill="1" applyBorder="1" applyAlignment="1" applyProtection="1">
      <alignment horizontal="center" vertical="center"/>
    </xf>
    <xf numFmtId="10" fontId="11" fillId="0" borderId="13" xfId="2" applyNumberFormat="1" applyFont="1" applyFill="1" applyBorder="1" applyAlignment="1" applyProtection="1">
      <alignment horizontal="center" vertical="center"/>
    </xf>
    <xf numFmtId="10" fontId="10" fillId="0" borderId="37" xfId="2" applyNumberFormat="1" applyFont="1" applyFill="1" applyBorder="1" applyAlignment="1" applyProtection="1">
      <alignment horizontal="center" vertical="center" wrapText="1"/>
    </xf>
    <xf numFmtId="10" fontId="10" fillId="0" borderId="47" xfId="2" applyNumberFormat="1" applyFont="1" applyFill="1" applyBorder="1" applyAlignment="1" applyProtection="1">
      <alignment horizontal="center" vertical="center" wrapText="1"/>
    </xf>
    <xf numFmtId="10" fontId="10" fillId="0" borderId="38" xfId="2" applyNumberFormat="1" applyFont="1" applyFill="1" applyBorder="1" applyAlignment="1" applyProtection="1">
      <alignment horizontal="center" vertical="center" wrapText="1"/>
    </xf>
    <xf numFmtId="10" fontId="10" fillId="0" borderId="37" xfId="2" applyNumberFormat="1" applyFont="1" applyFill="1" applyBorder="1" applyAlignment="1" applyProtection="1">
      <alignment horizontal="center" vertical="center"/>
    </xf>
    <xf numFmtId="10" fontId="10" fillId="0" borderId="38" xfId="2" applyNumberFormat="1" applyFont="1" applyFill="1" applyBorder="1" applyAlignment="1" applyProtection="1">
      <alignment horizontal="center" vertical="center"/>
    </xf>
    <xf numFmtId="44" fontId="11" fillId="7" borderId="18" xfId="1" applyFont="1" applyFill="1" applyBorder="1" applyAlignment="1" applyProtection="1">
      <alignment horizontal="center" vertical="top" wrapText="1"/>
    </xf>
    <xf numFmtId="44" fontId="11" fillId="7" borderId="19" xfId="1" applyFont="1" applyFill="1" applyBorder="1" applyAlignment="1" applyProtection="1">
      <alignment horizontal="center" vertical="top" wrapText="1"/>
    </xf>
    <xf numFmtId="44" fontId="11" fillId="7" borderId="72" xfId="1" applyFont="1" applyFill="1" applyBorder="1" applyAlignment="1" applyProtection="1">
      <alignment horizontal="center" vertical="top" wrapText="1"/>
    </xf>
    <xf numFmtId="0" fontId="11" fillId="7" borderId="70" xfId="0" applyFont="1" applyFill="1" applyBorder="1" applyAlignment="1" applyProtection="1">
      <alignment horizontal="center" vertical="center" wrapText="1"/>
    </xf>
    <xf numFmtId="0" fontId="11" fillId="7" borderId="54" xfId="0" applyFont="1" applyFill="1" applyBorder="1" applyAlignment="1" applyProtection="1">
      <alignment horizontal="center" vertical="center" wrapText="1"/>
    </xf>
    <xf numFmtId="0" fontId="11" fillId="7" borderId="73" xfId="0" applyFont="1" applyFill="1" applyBorder="1" applyAlignment="1" applyProtection="1">
      <alignment horizontal="center" vertical="center" wrapText="1"/>
    </xf>
    <xf numFmtId="0" fontId="11" fillId="7" borderId="74" xfId="0" applyFont="1" applyFill="1" applyBorder="1" applyAlignment="1" applyProtection="1">
      <alignment horizontal="center" vertical="center" wrapText="1"/>
    </xf>
    <xf numFmtId="0" fontId="11" fillId="7" borderId="75" xfId="0" applyFont="1" applyFill="1" applyBorder="1" applyAlignment="1" applyProtection="1">
      <alignment horizontal="center" vertical="center" wrapText="1"/>
    </xf>
    <xf numFmtId="10" fontId="11" fillId="0" borderId="46" xfId="2" applyNumberFormat="1" applyFont="1" applyFill="1" applyBorder="1" applyAlignment="1" applyProtection="1">
      <alignment horizontal="center" vertical="center"/>
    </xf>
    <xf numFmtId="44" fontId="7" fillId="0" borderId="12" xfId="0" applyNumberFormat="1" applyFont="1" applyFill="1" applyBorder="1" applyAlignment="1">
      <alignment horizontal="center"/>
    </xf>
    <xf numFmtId="44" fontId="0" fillId="0" borderId="1" xfId="1" applyFont="1" applyFill="1" applyBorder="1" applyAlignment="1">
      <alignment horizontal="center" vertical="center"/>
    </xf>
    <xf numFmtId="44" fontId="10" fillId="0" borderId="1" xfId="1" applyFont="1" applyFill="1" applyBorder="1" applyAlignment="1">
      <alignment horizontal="center" vertical="center"/>
    </xf>
    <xf numFmtId="0" fontId="7" fillId="11" borderId="1" xfId="0" applyFont="1" applyFill="1" applyBorder="1" applyAlignment="1">
      <alignment horizontal="center" vertical="center" wrapText="1"/>
    </xf>
    <xf numFmtId="44" fontId="7" fillId="11" borderId="1" xfId="1" applyFont="1" applyFill="1" applyBorder="1" applyAlignment="1" applyProtection="1">
      <alignment horizontal="center" vertical="center" wrapText="1"/>
    </xf>
    <xf numFmtId="0" fontId="7" fillId="11" borderId="12" xfId="0" applyFont="1" applyFill="1" applyBorder="1" applyAlignment="1">
      <alignment horizontal="center" vertical="center"/>
    </xf>
    <xf numFmtId="0" fontId="7" fillId="11" borderId="14" xfId="0" applyFont="1" applyFill="1" applyBorder="1" applyAlignment="1">
      <alignment horizontal="center" vertical="center"/>
    </xf>
    <xf numFmtId="0" fontId="7" fillId="11" borderId="13" xfId="0" applyFont="1" applyFill="1" applyBorder="1" applyAlignment="1">
      <alignment horizontal="center" vertical="center"/>
    </xf>
    <xf numFmtId="44" fontId="0" fillId="0" borderId="1" xfId="0" applyNumberFormat="1" applyFont="1" applyFill="1" applyBorder="1" applyAlignment="1">
      <alignment horizontal="center"/>
    </xf>
    <xf numFmtId="0" fontId="11" fillId="11" borderId="12" xfId="0" applyFont="1" applyFill="1" applyBorder="1" applyAlignment="1" applyProtection="1">
      <alignment horizontal="center" vertical="center" wrapText="1"/>
    </xf>
    <xf numFmtId="0" fontId="11" fillId="11" borderId="14" xfId="0" applyFont="1" applyFill="1" applyBorder="1" applyAlignment="1" applyProtection="1">
      <alignment horizontal="center" vertical="center" wrapText="1"/>
    </xf>
    <xf numFmtId="0" fontId="7" fillId="0" borderId="33" xfId="0" applyFont="1" applyFill="1" applyBorder="1" applyAlignment="1">
      <alignment horizontal="center" vertical="center"/>
    </xf>
    <xf numFmtId="0" fontId="7" fillId="0" borderId="36" xfId="0" applyFont="1" applyFill="1" applyBorder="1" applyAlignment="1">
      <alignment horizontal="center" vertical="center"/>
    </xf>
    <xf numFmtId="0" fontId="7" fillId="0" borderId="64" xfId="0" applyFont="1" applyFill="1" applyBorder="1" applyAlignment="1">
      <alignment horizontal="center" vertical="center"/>
    </xf>
    <xf numFmtId="44" fontId="7" fillId="0" borderId="14" xfId="1" applyFont="1" applyFill="1" applyBorder="1" applyAlignment="1">
      <alignment horizontal="center"/>
    </xf>
    <xf numFmtId="44" fontId="7" fillId="0" borderId="13" xfId="1" applyFont="1" applyFill="1" applyBorder="1" applyAlignment="1">
      <alignment horizontal="center"/>
    </xf>
    <xf numFmtId="44" fontId="7" fillId="11" borderId="1" xfId="1" applyFont="1" applyFill="1" applyBorder="1" applyAlignment="1">
      <alignment horizontal="center" vertical="center"/>
    </xf>
    <xf numFmtId="44" fontId="7" fillId="0" borderId="12" xfId="1" applyFont="1" applyFill="1" applyBorder="1" applyAlignment="1">
      <alignment horizontal="center"/>
    </xf>
    <xf numFmtId="9" fontId="9" fillId="0" borderId="24" xfId="2" applyFont="1" applyFill="1" applyBorder="1" applyAlignment="1" applyProtection="1">
      <alignment horizontal="center" vertical="center"/>
    </xf>
    <xf numFmtId="9" fontId="9" fillId="0" borderId="25" xfId="2" applyFont="1" applyFill="1" applyBorder="1" applyAlignment="1" applyProtection="1">
      <alignment horizontal="center" vertical="center"/>
    </xf>
    <xf numFmtId="9" fontId="9" fillId="0" borderId="26" xfId="2" applyFont="1" applyFill="1" applyBorder="1" applyAlignment="1" applyProtection="1">
      <alignment horizontal="center" vertical="center"/>
    </xf>
    <xf numFmtId="0" fontId="10" fillId="0" borderId="43" xfId="0" applyFont="1" applyFill="1" applyBorder="1" applyAlignment="1">
      <alignment horizontal="left" vertical="center"/>
    </xf>
    <xf numFmtId="0" fontId="10" fillId="0" borderId="44" xfId="0" applyFont="1" applyFill="1" applyBorder="1" applyAlignment="1">
      <alignment horizontal="left" vertical="center"/>
    </xf>
    <xf numFmtId="44" fontId="7" fillId="0" borderId="12" xfId="1" applyFont="1" applyFill="1" applyBorder="1" applyAlignment="1">
      <alignment horizontal="center" wrapText="1"/>
    </xf>
    <xf numFmtId="44" fontId="7" fillId="0" borderId="13" xfId="1" applyFont="1" applyFill="1" applyBorder="1" applyAlignment="1">
      <alignment horizontal="center" wrapText="1"/>
    </xf>
    <xf numFmtId="0" fontId="9" fillId="0" borderId="27" xfId="0" applyFont="1" applyFill="1" applyBorder="1" applyAlignment="1" applyProtection="1">
      <alignment horizontal="center" vertical="center"/>
    </xf>
    <xf numFmtId="0" fontId="9" fillId="0" borderId="28" xfId="0" applyFont="1" applyFill="1" applyBorder="1" applyAlignment="1" applyProtection="1">
      <alignment horizontal="center" vertical="center"/>
    </xf>
    <xf numFmtId="0" fontId="11" fillId="11" borderId="12" xfId="0" applyFont="1" applyFill="1" applyBorder="1" applyAlignment="1">
      <alignment horizontal="center" vertical="center"/>
    </xf>
    <xf numFmtId="0" fontId="11" fillId="11" borderId="14" xfId="0" applyFont="1" applyFill="1" applyBorder="1" applyAlignment="1">
      <alignment horizontal="center" vertical="center"/>
    </xf>
    <xf numFmtId="0" fontId="11" fillId="11" borderId="13" xfId="0" applyFont="1" applyFill="1" applyBorder="1" applyAlignment="1">
      <alignment horizontal="center" vertical="center"/>
    </xf>
    <xf numFmtId="0" fontId="11" fillId="11" borderId="12" xfId="0" applyFont="1" applyFill="1" applyBorder="1" applyAlignment="1" applyProtection="1">
      <alignment horizontal="left" vertical="center" wrapText="1"/>
    </xf>
    <xf numFmtId="0" fontId="11" fillId="11" borderId="14" xfId="0" applyFont="1" applyFill="1" applyBorder="1" applyAlignment="1" applyProtection="1">
      <alignment horizontal="left" vertical="center" wrapText="1"/>
    </xf>
    <xf numFmtId="165" fontId="10" fillId="13" borderId="12" xfId="0" applyNumberFormat="1" applyFont="1" applyFill="1" applyBorder="1" applyAlignment="1" applyProtection="1">
      <alignment horizontal="center" vertical="center"/>
      <protection locked="0"/>
    </xf>
    <xf numFmtId="165" fontId="10" fillId="13" borderId="13" xfId="0" applyNumberFormat="1" applyFont="1" applyFill="1" applyBorder="1" applyAlignment="1" applyProtection="1">
      <alignment horizontal="center" vertical="center"/>
      <protection locked="0"/>
    </xf>
    <xf numFmtId="0" fontId="11" fillId="11" borderId="13" xfId="0" applyFont="1" applyFill="1" applyBorder="1" applyAlignment="1" applyProtection="1">
      <alignment horizontal="left" vertical="center" wrapText="1"/>
    </xf>
    <xf numFmtId="0" fontId="11" fillId="11" borderId="6" xfId="0" applyFont="1" applyFill="1" applyBorder="1" applyAlignment="1" applyProtection="1">
      <alignment horizontal="center" vertical="center" wrapText="1"/>
    </xf>
    <xf numFmtId="0" fontId="11" fillId="11" borderId="41" xfId="0" applyFont="1" applyFill="1" applyBorder="1" applyAlignment="1" applyProtection="1">
      <alignment horizontal="center" vertical="center" wrapText="1"/>
    </xf>
    <xf numFmtId="0" fontId="11" fillId="11" borderId="12" xfId="0" applyFont="1" applyFill="1" applyBorder="1" applyAlignment="1" applyProtection="1">
      <alignment horizontal="center" vertical="center"/>
    </xf>
    <xf numFmtId="0" fontId="11" fillId="11" borderId="13" xfId="0" applyFont="1" applyFill="1" applyBorder="1" applyAlignment="1" applyProtection="1">
      <alignment horizontal="center" vertical="center"/>
    </xf>
    <xf numFmtId="0" fontId="11" fillId="11" borderId="52" xfId="0" applyFont="1" applyFill="1" applyBorder="1" applyAlignment="1" applyProtection="1">
      <alignment horizontal="center" vertical="center"/>
    </xf>
    <xf numFmtId="0" fontId="11" fillId="11" borderId="21" xfId="0" applyFont="1" applyFill="1" applyBorder="1" applyAlignment="1" applyProtection="1">
      <alignment horizontal="center" vertical="center"/>
    </xf>
    <xf numFmtId="0" fontId="11" fillId="11" borderId="10" xfId="0" applyFont="1" applyFill="1" applyBorder="1" applyAlignment="1" applyProtection="1">
      <alignment horizontal="center" vertical="center"/>
    </xf>
    <xf numFmtId="0" fontId="11" fillId="11" borderId="20" xfId="0" applyFont="1" applyFill="1" applyBorder="1" applyAlignment="1" applyProtection="1">
      <alignment horizontal="center" vertical="center"/>
    </xf>
    <xf numFmtId="44" fontId="11" fillId="11" borderId="18" xfId="1" applyFont="1" applyFill="1" applyBorder="1" applyAlignment="1" applyProtection="1">
      <alignment horizontal="center" vertical="top" wrapText="1"/>
    </xf>
    <xf numFmtId="44" fontId="11" fillId="11" borderId="19" xfId="1" applyFont="1" applyFill="1" applyBorder="1" applyAlignment="1" applyProtection="1">
      <alignment horizontal="center" vertical="top" wrapText="1"/>
    </xf>
    <xf numFmtId="44" fontId="11" fillId="11" borderId="72" xfId="1" applyFont="1" applyFill="1" applyBorder="1" applyAlignment="1" applyProtection="1">
      <alignment horizontal="center" vertical="top" wrapText="1"/>
    </xf>
    <xf numFmtId="0" fontId="11" fillId="11" borderId="70" xfId="0" applyFont="1" applyFill="1" applyBorder="1" applyAlignment="1" applyProtection="1">
      <alignment horizontal="center" vertical="center" wrapText="1"/>
    </xf>
    <xf numFmtId="0" fontId="11" fillId="11" borderId="54" xfId="0" applyFont="1" applyFill="1" applyBorder="1" applyAlignment="1" applyProtection="1">
      <alignment horizontal="center" vertical="center" wrapText="1"/>
    </xf>
    <xf numFmtId="0" fontId="11" fillId="11" borderId="73" xfId="0" applyFont="1" applyFill="1" applyBorder="1" applyAlignment="1" applyProtection="1">
      <alignment horizontal="center" vertical="center" wrapText="1"/>
    </xf>
    <xf numFmtId="44" fontId="11" fillId="11" borderId="12" xfId="1" applyFont="1" applyFill="1" applyBorder="1" applyAlignment="1" applyProtection="1">
      <alignment horizontal="center" vertical="center"/>
    </xf>
    <xf numFmtId="44" fontId="11" fillId="11" borderId="14" xfId="1" applyFont="1" applyFill="1" applyBorder="1" applyAlignment="1" applyProtection="1">
      <alignment horizontal="center" vertical="center"/>
    </xf>
    <xf numFmtId="44" fontId="11" fillId="11" borderId="13" xfId="1" applyFont="1" applyFill="1" applyBorder="1" applyAlignment="1" applyProtection="1">
      <alignment horizontal="center" vertical="center"/>
    </xf>
    <xf numFmtId="10" fontId="11" fillId="0" borderId="12" xfId="2" applyNumberFormat="1" applyFont="1" applyFill="1" applyBorder="1" applyAlignment="1" applyProtection="1">
      <alignment horizontal="center" vertical="center"/>
    </xf>
    <xf numFmtId="0" fontId="0" fillId="0" borderId="2" xfId="0" applyNumberFormat="1" applyFont="1" applyFill="1" applyBorder="1" applyAlignment="1">
      <alignment horizontal="center" vertical="center"/>
    </xf>
    <xf numFmtId="0" fontId="10" fillId="0" borderId="1" xfId="0" applyFont="1" applyBorder="1" applyAlignment="1">
      <alignment horizontal="left" vertical="center" wrapText="1"/>
    </xf>
    <xf numFmtId="0" fontId="10" fillId="0" borderId="51" xfId="0" applyFont="1" applyBorder="1" applyAlignment="1">
      <alignment horizontal="left" vertical="center" wrapText="1"/>
    </xf>
    <xf numFmtId="0" fontId="10" fillId="0" borderId="43" xfId="0" applyFont="1" applyBorder="1" applyAlignment="1">
      <alignment horizontal="left" vertical="top" wrapText="1"/>
    </xf>
    <xf numFmtId="0" fontId="10" fillId="0" borderId="44" xfId="0" applyFont="1" applyBorder="1" applyAlignment="1">
      <alignment horizontal="left" vertical="top" wrapText="1"/>
    </xf>
    <xf numFmtId="0" fontId="7" fillId="10" borderId="1" xfId="0" applyFont="1" applyFill="1" applyBorder="1" applyAlignment="1">
      <alignment horizontal="center" vertical="center" wrapText="1"/>
    </xf>
    <xf numFmtId="44" fontId="7" fillId="10" borderId="1" xfId="1" applyFont="1" applyFill="1" applyBorder="1" applyAlignment="1" applyProtection="1">
      <alignment horizontal="center" vertical="center" wrapText="1"/>
    </xf>
    <xf numFmtId="0" fontId="2" fillId="10" borderId="12" xfId="0" applyFont="1" applyFill="1" applyBorder="1" applyAlignment="1">
      <alignment horizontal="center"/>
    </xf>
    <xf numFmtId="0" fontId="2" fillId="10" borderId="14" xfId="0" applyFont="1" applyFill="1" applyBorder="1" applyAlignment="1">
      <alignment horizontal="center"/>
    </xf>
    <xf numFmtId="0" fontId="2" fillId="10" borderId="13" xfId="0" applyFont="1" applyFill="1" applyBorder="1" applyAlignment="1">
      <alignment horizontal="center"/>
    </xf>
    <xf numFmtId="0" fontId="10" fillId="2" borderId="1" xfId="0" applyFont="1" applyFill="1" applyBorder="1" applyAlignment="1" applyProtection="1">
      <alignment horizontal="center" vertical="center" wrapText="1"/>
      <protection locked="0"/>
    </xf>
    <xf numFmtId="44" fontId="11" fillId="0" borderId="12" xfId="1" applyFont="1" applyFill="1" applyBorder="1" applyAlignment="1" applyProtection="1">
      <alignment horizontal="center" vertical="center" wrapText="1"/>
    </xf>
    <xf numFmtId="44" fontId="11" fillId="0" borderId="13" xfId="1" applyFont="1" applyFill="1" applyBorder="1" applyAlignment="1" applyProtection="1">
      <alignment horizontal="center" vertical="center" wrapText="1"/>
    </xf>
    <xf numFmtId="0" fontId="14" fillId="10" borderId="12" xfId="0" applyFont="1" applyFill="1" applyBorder="1" applyAlignment="1" applyProtection="1">
      <alignment horizontal="center" vertical="center" wrapText="1"/>
    </xf>
    <xf numFmtId="0" fontId="14" fillId="10" borderId="14" xfId="0" applyFont="1" applyFill="1" applyBorder="1" applyAlignment="1" applyProtection="1">
      <alignment horizontal="center" vertical="center" wrapText="1"/>
    </xf>
    <xf numFmtId="0" fontId="14" fillId="10" borderId="13" xfId="0" applyFont="1" applyFill="1" applyBorder="1" applyAlignment="1" applyProtection="1">
      <alignment horizontal="center" vertical="center" wrapText="1"/>
    </xf>
    <xf numFmtId="0" fontId="10" fillId="2" borderId="6" xfId="0" applyFont="1" applyFill="1" applyBorder="1" applyAlignment="1" applyProtection="1">
      <alignment horizontal="center" vertical="center" wrapText="1"/>
      <protection locked="0"/>
    </xf>
    <xf numFmtId="0" fontId="10" fillId="2" borderId="59" xfId="0" applyFont="1" applyFill="1" applyBorder="1" applyAlignment="1" applyProtection="1">
      <alignment horizontal="center" vertical="center" wrapText="1"/>
      <protection locked="0"/>
    </xf>
    <xf numFmtId="0" fontId="10" fillId="2" borderId="25"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14" fillId="10" borderId="12" xfId="0" applyFont="1" applyFill="1" applyBorder="1" applyAlignment="1" applyProtection="1">
      <alignment horizontal="center" vertical="center"/>
    </xf>
    <xf numFmtId="0" fontId="14" fillId="10" borderId="14" xfId="0" applyFont="1" applyFill="1" applyBorder="1" applyAlignment="1" applyProtection="1">
      <alignment horizontal="center" vertical="center"/>
    </xf>
    <xf numFmtId="0" fontId="14" fillId="10" borderId="13" xfId="0" applyFont="1" applyFill="1" applyBorder="1" applyAlignment="1" applyProtection="1">
      <alignment horizontal="center" vertical="center"/>
    </xf>
    <xf numFmtId="44" fontId="12" fillId="8" borderId="12" xfId="1" applyFont="1" applyFill="1" applyBorder="1" applyAlignment="1" applyProtection="1">
      <alignment horizontal="center" vertical="center"/>
    </xf>
    <xf numFmtId="44" fontId="12" fillId="8" borderId="13" xfId="1" applyFont="1" applyFill="1" applyBorder="1" applyAlignment="1" applyProtection="1">
      <alignment horizontal="center" vertical="center"/>
    </xf>
    <xf numFmtId="0" fontId="11" fillId="10" borderId="36" xfId="0" applyFont="1" applyFill="1" applyBorder="1" applyAlignment="1" applyProtection="1">
      <alignment horizontal="center" vertical="center" wrapText="1"/>
    </xf>
    <xf numFmtId="0" fontId="15" fillId="10" borderId="12" xfId="0" applyFont="1" applyFill="1" applyBorder="1" applyAlignment="1" applyProtection="1">
      <alignment horizontal="center" vertical="center" wrapText="1"/>
    </xf>
    <xf numFmtId="0" fontId="15" fillId="10" borderId="14" xfId="0" applyFont="1" applyFill="1" applyBorder="1" applyAlignment="1" applyProtection="1">
      <alignment horizontal="center" vertical="center" wrapText="1"/>
    </xf>
    <xf numFmtId="0" fontId="15" fillId="10" borderId="13" xfId="0" applyFont="1" applyFill="1" applyBorder="1" applyAlignment="1" applyProtection="1">
      <alignment horizontal="center" vertical="center" wrapText="1"/>
    </xf>
    <xf numFmtId="0" fontId="10" fillId="2" borderId="70" xfId="0" applyFont="1" applyFill="1" applyBorder="1" applyAlignment="1" applyProtection="1">
      <alignment horizontal="center" vertical="center" wrapText="1"/>
      <protection locked="0"/>
    </xf>
    <xf numFmtId="0" fontId="10" fillId="2" borderId="73" xfId="0" applyFont="1" applyFill="1" applyBorder="1" applyAlignment="1" applyProtection="1">
      <alignment horizontal="center" vertical="center" wrapText="1"/>
      <protection locked="0"/>
    </xf>
    <xf numFmtId="0" fontId="11" fillId="10" borderId="34" xfId="0" applyFont="1" applyFill="1" applyBorder="1" applyAlignment="1" applyProtection="1">
      <alignment horizontal="center" vertical="center" wrapText="1"/>
    </xf>
    <xf numFmtId="0" fontId="11" fillId="10" borderId="14" xfId="0" applyFont="1" applyFill="1" applyBorder="1" applyAlignment="1" applyProtection="1">
      <alignment horizontal="center" vertical="center" wrapText="1"/>
    </xf>
    <xf numFmtId="0" fontId="11" fillId="10" borderId="35" xfId="0" applyFont="1" applyFill="1" applyBorder="1" applyAlignment="1" applyProtection="1">
      <alignment horizontal="center" vertical="center" wrapText="1"/>
    </xf>
    <xf numFmtId="0" fontId="12" fillId="10" borderId="6" xfId="0" applyFont="1" applyFill="1" applyBorder="1" applyAlignment="1" applyProtection="1">
      <alignment horizontal="center" vertical="center"/>
    </xf>
    <xf numFmtId="0" fontId="12" fillId="10" borderId="41" xfId="0" applyFont="1" applyFill="1" applyBorder="1" applyAlignment="1" applyProtection="1">
      <alignment horizontal="center" vertical="center"/>
    </xf>
    <xf numFmtId="0" fontId="10" fillId="2" borderId="11" xfId="0" applyFont="1" applyFill="1" applyBorder="1" applyAlignment="1" applyProtection="1">
      <alignment horizontal="center" vertical="center" wrapText="1"/>
      <protection locked="0"/>
    </xf>
    <xf numFmtId="0" fontId="7" fillId="10" borderId="12" xfId="0" applyFont="1" applyFill="1" applyBorder="1" applyAlignment="1" applyProtection="1">
      <alignment horizontal="center" vertical="center" wrapText="1"/>
    </xf>
    <xf numFmtId="0" fontId="7" fillId="10" borderId="14" xfId="0" applyFont="1" applyFill="1" applyBorder="1" applyAlignment="1" applyProtection="1">
      <alignment horizontal="center" vertical="center" wrapText="1"/>
    </xf>
    <xf numFmtId="0" fontId="7" fillId="10" borderId="13" xfId="0" applyFont="1" applyFill="1" applyBorder="1" applyAlignment="1" applyProtection="1">
      <alignment horizontal="center" vertical="center" wrapText="1"/>
    </xf>
    <xf numFmtId="0" fontId="10" fillId="8" borderId="2" xfId="0" applyFont="1" applyFill="1" applyBorder="1" applyAlignment="1" applyProtection="1">
      <alignment horizontal="left" vertical="center" wrapText="1"/>
    </xf>
    <xf numFmtId="0" fontId="10" fillId="8" borderId="16" xfId="0" applyFont="1" applyFill="1" applyBorder="1" applyAlignment="1" applyProtection="1">
      <alignment horizontal="left" vertical="center" wrapText="1"/>
    </xf>
    <xf numFmtId="0" fontId="10" fillId="8" borderId="49" xfId="0" applyFont="1" applyFill="1" applyBorder="1" applyAlignment="1" applyProtection="1">
      <alignment horizontal="left" vertical="center" wrapText="1"/>
    </xf>
    <xf numFmtId="0" fontId="10" fillId="0" borderId="1" xfId="0" applyFont="1" applyBorder="1" applyAlignment="1" applyProtection="1">
      <alignment horizontal="left" vertical="center" wrapText="1"/>
    </xf>
    <xf numFmtId="0" fontId="10" fillId="0" borderId="51" xfId="0" applyFont="1" applyBorder="1" applyAlignment="1" applyProtection="1">
      <alignment horizontal="left" vertical="center" wrapText="1"/>
    </xf>
    <xf numFmtId="0" fontId="1" fillId="8" borderId="1" xfId="0" applyFont="1" applyFill="1" applyBorder="1" applyAlignment="1" applyProtection="1">
      <alignment horizontal="left" vertical="center" wrapText="1"/>
    </xf>
    <xf numFmtId="0" fontId="10" fillId="8" borderId="1" xfId="0" applyFont="1" applyFill="1" applyBorder="1" applyAlignment="1" applyProtection="1">
      <alignment horizontal="left" vertical="center" wrapText="1"/>
    </xf>
    <xf numFmtId="0" fontId="10" fillId="8" borderId="51" xfId="0" applyFont="1" applyFill="1" applyBorder="1" applyAlignment="1" applyProtection="1">
      <alignment horizontal="left" vertical="center" wrapText="1"/>
    </xf>
    <xf numFmtId="0" fontId="10" fillId="8" borderId="43" xfId="0" applyFont="1" applyFill="1" applyBorder="1" applyAlignment="1" applyProtection="1">
      <alignment horizontal="left" vertical="center" wrapText="1"/>
    </xf>
    <xf numFmtId="0" fontId="10" fillId="8" borderId="44" xfId="0" applyFont="1" applyFill="1" applyBorder="1" applyAlignment="1" applyProtection="1">
      <alignment horizontal="left" vertical="center" wrapText="1"/>
    </xf>
    <xf numFmtId="0" fontId="10" fillId="8" borderId="1" xfId="0" applyFont="1" applyFill="1" applyBorder="1" applyAlignment="1" applyProtection="1">
      <alignment horizontal="left" vertical="center"/>
    </xf>
    <xf numFmtId="0" fontId="10" fillId="8" borderId="51" xfId="0" applyFont="1" applyFill="1" applyBorder="1" applyAlignment="1" applyProtection="1">
      <alignment horizontal="left" vertical="center"/>
    </xf>
    <xf numFmtId="0" fontId="11" fillId="10" borderId="25" xfId="0" applyFont="1" applyFill="1" applyBorder="1" applyAlignment="1" applyProtection="1">
      <alignment horizontal="center" vertical="center" wrapText="1"/>
    </xf>
    <xf numFmtId="0" fontId="11" fillId="10" borderId="0" xfId="0" applyFont="1" applyFill="1" applyBorder="1" applyAlignment="1" applyProtection="1">
      <alignment horizontal="center" vertical="center" wrapText="1"/>
    </xf>
    <xf numFmtId="0" fontId="11" fillId="10" borderId="23" xfId="0" applyFont="1" applyFill="1" applyBorder="1" applyAlignment="1" applyProtection="1">
      <alignment horizontal="center" vertical="center" wrapText="1"/>
    </xf>
    <xf numFmtId="9" fontId="8" fillId="13" borderId="12" xfId="2" applyFont="1" applyFill="1" applyBorder="1" applyAlignment="1" applyProtection="1">
      <alignment horizontal="center" vertical="center"/>
    </xf>
    <xf numFmtId="9" fontId="8" fillId="13" borderId="13" xfId="2" applyFont="1" applyFill="1" applyBorder="1" applyAlignment="1" applyProtection="1">
      <alignment horizontal="center" vertical="center"/>
    </xf>
    <xf numFmtId="9" fontId="10" fillId="13" borderId="12" xfId="2" applyFont="1" applyFill="1" applyBorder="1" applyAlignment="1" applyProtection="1">
      <alignment horizontal="center" vertical="center" wrapText="1"/>
    </xf>
    <xf numFmtId="9" fontId="10" fillId="13" borderId="13" xfId="2" applyFont="1" applyFill="1" applyBorder="1" applyAlignment="1" applyProtection="1">
      <alignment horizontal="center" vertical="center" wrapText="1"/>
    </xf>
    <xf numFmtId="0" fontId="8" fillId="13" borderId="12" xfId="0" applyFont="1" applyFill="1" applyBorder="1" applyAlignment="1" applyProtection="1">
      <alignment horizontal="center" vertical="center"/>
    </xf>
    <xf numFmtId="0" fontId="8" fillId="13" borderId="14" xfId="0" applyFont="1" applyFill="1" applyBorder="1" applyAlignment="1" applyProtection="1">
      <alignment horizontal="center" vertical="center"/>
    </xf>
    <xf numFmtId="0" fontId="8" fillId="13" borderId="13" xfId="0" applyFont="1" applyFill="1" applyBorder="1" applyAlignment="1" applyProtection="1">
      <alignment horizontal="center" vertical="center"/>
    </xf>
    <xf numFmtId="0" fontId="10" fillId="13" borderId="12" xfId="0" applyFont="1" applyFill="1" applyBorder="1" applyAlignment="1" applyProtection="1">
      <alignment horizontal="center" vertical="center" wrapText="1"/>
    </xf>
    <xf numFmtId="0" fontId="10" fillId="13" borderId="14" xfId="0" applyFont="1" applyFill="1" applyBorder="1" applyAlignment="1" applyProtection="1">
      <alignment horizontal="center" vertical="center" wrapText="1"/>
    </xf>
    <xf numFmtId="0" fontId="10" fillId="13" borderId="13" xfId="0" applyFont="1" applyFill="1" applyBorder="1" applyAlignment="1" applyProtection="1">
      <alignment horizontal="center" vertical="center" wrapText="1"/>
    </xf>
    <xf numFmtId="0" fontId="11" fillId="13" borderId="12" xfId="0" applyFont="1" applyFill="1" applyBorder="1" applyAlignment="1" applyProtection="1">
      <alignment horizontal="center" vertical="center" wrapText="1"/>
    </xf>
    <xf numFmtId="0" fontId="11" fillId="13" borderId="14" xfId="0" applyFont="1" applyFill="1" applyBorder="1" applyAlignment="1" applyProtection="1">
      <alignment horizontal="center" vertical="center" wrapText="1"/>
    </xf>
    <xf numFmtId="0" fontId="11" fillId="13" borderId="13" xfId="0" applyFont="1" applyFill="1" applyBorder="1" applyAlignment="1" applyProtection="1">
      <alignment horizontal="center" vertical="center" wrapText="1"/>
    </xf>
    <xf numFmtId="0" fontId="10" fillId="2" borderId="74" xfId="0" applyFont="1" applyFill="1" applyBorder="1" applyAlignment="1" applyProtection="1">
      <alignment horizontal="center" vertical="center" wrapText="1"/>
      <protection locked="0"/>
    </xf>
    <xf numFmtId="0" fontId="10" fillId="2" borderId="0" xfId="0" applyFont="1" applyFill="1" applyBorder="1" applyAlignment="1" applyProtection="1">
      <alignment horizontal="center" vertical="center" wrapText="1"/>
      <protection locked="0"/>
    </xf>
    <xf numFmtId="0" fontId="10" fillId="2" borderId="75" xfId="0" applyFont="1" applyFill="1" applyBorder="1" applyAlignment="1" applyProtection="1">
      <alignment horizontal="center" vertical="center" wrapText="1"/>
      <protection locked="0"/>
    </xf>
    <xf numFmtId="0" fontId="10" fillId="2" borderId="20" xfId="0" applyFont="1" applyFill="1" applyBorder="1" applyAlignment="1" applyProtection="1">
      <alignment horizontal="center" vertical="center" wrapText="1"/>
      <protection locked="0"/>
    </xf>
    <xf numFmtId="0" fontId="10" fillId="2" borderId="18" xfId="0" applyFont="1" applyFill="1" applyBorder="1" applyAlignment="1" applyProtection="1">
      <alignment horizontal="center" vertical="center" wrapText="1"/>
      <protection locked="0"/>
    </xf>
    <xf numFmtId="0" fontId="10" fillId="2" borderId="3" xfId="0" applyFont="1" applyFill="1" applyBorder="1" applyAlignment="1" applyProtection="1">
      <alignment horizontal="center" vertical="center" wrapText="1"/>
      <protection locked="0"/>
    </xf>
    <xf numFmtId="0" fontId="10" fillId="2" borderId="19" xfId="0" applyFont="1" applyFill="1" applyBorder="1" applyAlignment="1" applyProtection="1">
      <alignment horizontal="center" vertical="center" wrapText="1"/>
      <protection locked="0"/>
    </xf>
    <xf numFmtId="10" fontId="10" fillId="2" borderId="49" xfId="2" applyNumberFormat="1" applyFont="1" applyFill="1" applyBorder="1" applyAlignment="1" applyProtection="1">
      <alignment horizontal="center" vertical="center"/>
      <protection locked="0"/>
    </xf>
    <xf numFmtId="0" fontId="11" fillId="10" borderId="8" xfId="0" applyFont="1" applyFill="1" applyBorder="1" applyAlignment="1" applyProtection="1">
      <alignment horizontal="center" vertical="center" wrapText="1"/>
    </xf>
    <xf numFmtId="0" fontId="11" fillId="10" borderId="15" xfId="0" applyFont="1" applyFill="1" applyBorder="1" applyAlignment="1" applyProtection="1">
      <alignment horizontal="center" vertical="center" wrapText="1"/>
    </xf>
    <xf numFmtId="0" fontId="11" fillId="10" borderId="9" xfId="0" applyFont="1" applyFill="1" applyBorder="1" applyAlignment="1" applyProtection="1">
      <alignment horizontal="center" vertical="center" wrapText="1"/>
    </xf>
    <xf numFmtId="0" fontId="11" fillId="10" borderId="27" xfId="0" applyFont="1" applyFill="1" applyBorder="1" applyAlignment="1" applyProtection="1">
      <alignment horizontal="center" vertical="center"/>
    </xf>
    <xf numFmtId="0" fontId="11" fillId="10" borderId="28" xfId="0" applyFont="1" applyFill="1" applyBorder="1" applyAlignment="1" applyProtection="1">
      <alignment horizontal="center" vertical="center"/>
    </xf>
    <xf numFmtId="0" fontId="11" fillId="10" borderId="57" xfId="0" applyFont="1" applyFill="1" applyBorder="1" applyAlignment="1" applyProtection="1">
      <alignment horizontal="center" vertical="center"/>
    </xf>
    <xf numFmtId="0" fontId="11" fillId="10" borderId="56" xfId="0" applyFont="1" applyFill="1" applyBorder="1" applyAlignment="1" applyProtection="1">
      <alignment horizontal="center" vertical="center"/>
    </xf>
    <xf numFmtId="0" fontId="11" fillId="10" borderId="10" xfId="0" applyFont="1" applyFill="1" applyBorder="1" applyAlignment="1" applyProtection="1">
      <alignment horizontal="center" vertical="center"/>
    </xf>
    <xf numFmtId="0" fontId="11" fillId="10" borderId="20" xfId="0" applyFont="1" applyFill="1" applyBorder="1" applyAlignment="1" applyProtection="1">
      <alignment horizontal="center" vertical="center"/>
    </xf>
    <xf numFmtId="0" fontId="11" fillId="10" borderId="63" xfId="0" applyFont="1" applyFill="1" applyBorder="1" applyAlignment="1" applyProtection="1">
      <alignment horizontal="center" vertical="center"/>
    </xf>
    <xf numFmtId="0" fontId="11" fillId="10" borderId="15" xfId="0" applyFont="1" applyFill="1" applyBorder="1" applyAlignment="1" applyProtection="1">
      <alignment horizontal="center" vertical="center"/>
    </xf>
    <xf numFmtId="0" fontId="11" fillId="10" borderId="9" xfId="0" applyFont="1" applyFill="1" applyBorder="1" applyAlignment="1" applyProtection="1">
      <alignment horizontal="center" vertical="center"/>
    </xf>
    <xf numFmtId="0" fontId="11" fillId="10" borderId="52" xfId="0" applyFont="1" applyFill="1" applyBorder="1" applyAlignment="1" applyProtection="1">
      <alignment horizontal="center" vertical="center"/>
    </xf>
    <xf numFmtId="0" fontId="11" fillId="10" borderId="21" xfId="0" applyFont="1" applyFill="1" applyBorder="1" applyAlignment="1" applyProtection="1">
      <alignment horizontal="center" vertical="center"/>
    </xf>
    <xf numFmtId="44" fontId="11" fillId="10" borderId="18" xfId="1" applyFont="1" applyFill="1" applyBorder="1" applyAlignment="1" applyProtection="1">
      <alignment horizontal="center" vertical="top" wrapText="1"/>
    </xf>
    <xf numFmtId="44" fontId="11" fillId="10" borderId="19" xfId="1" applyFont="1" applyFill="1" applyBorder="1" applyAlignment="1" applyProtection="1">
      <alignment horizontal="center" vertical="top" wrapText="1"/>
    </xf>
    <xf numFmtId="0" fontId="11" fillId="10" borderId="70" xfId="0" applyFont="1" applyFill="1" applyBorder="1" applyAlignment="1" applyProtection="1">
      <alignment horizontal="center" vertical="center" wrapText="1"/>
    </xf>
    <xf numFmtId="0" fontId="11" fillId="10" borderId="73" xfId="0" applyFont="1" applyFill="1" applyBorder="1" applyAlignment="1" applyProtection="1">
      <alignment horizontal="center" vertical="center" wrapText="1"/>
    </xf>
    <xf numFmtId="44" fontId="11" fillId="10" borderId="72" xfId="1" applyFont="1" applyFill="1" applyBorder="1" applyAlignment="1" applyProtection="1">
      <alignment horizontal="center" vertical="top" wrapText="1"/>
    </xf>
    <xf numFmtId="0" fontId="11" fillId="10" borderId="54" xfId="0" applyFont="1" applyFill="1" applyBorder="1" applyAlignment="1" applyProtection="1">
      <alignment horizontal="center" vertical="center" wrapText="1"/>
    </xf>
    <xf numFmtId="0" fontId="11" fillId="0" borderId="0" xfId="0" applyFont="1" applyFill="1" applyBorder="1" applyAlignment="1">
      <alignment horizontal="center"/>
    </xf>
    <xf numFmtId="0" fontId="11" fillId="0" borderId="0" xfId="0" applyFont="1" applyFill="1" applyAlignment="1">
      <alignment horizontal="center"/>
    </xf>
    <xf numFmtId="0" fontId="7" fillId="0" borderId="0" xfId="0" applyFont="1" applyFill="1" applyBorder="1" applyAlignment="1">
      <alignment horizontal="center" vertical="center"/>
    </xf>
    <xf numFmtId="0" fontId="7" fillId="0" borderId="11" xfId="0" applyFont="1" applyFill="1" applyBorder="1" applyAlignment="1">
      <alignment horizontal="center" vertical="center"/>
    </xf>
    <xf numFmtId="0" fontId="2" fillId="12" borderId="12" xfId="0" applyFont="1" applyFill="1" applyBorder="1" applyAlignment="1">
      <alignment horizontal="center"/>
    </xf>
    <xf numFmtId="0" fontId="2" fillId="12" borderId="14" xfId="0" applyFont="1" applyFill="1" applyBorder="1" applyAlignment="1">
      <alignment horizontal="center"/>
    </xf>
    <xf numFmtId="0" fontId="2" fillId="12" borderId="13" xfId="0" applyFont="1" applyFill="1" applyBorder="1" applyAlignment="1">
      <alignment horizontal="center"/>
    </xf>
    <xf numFmtId="0" fontId="7" fillId="12" borderId="1" xfId="0" applyFont="1" applyFill="1" applyBorder="1" applyAlignment="1">
      <alignment horizontal="center" vertical="center" wrapText="1"/>
    </xf>
    <xf numFmtId="44" fontId="7" fillId="12" borderId="1" xfId="1" applyFont="1" applyFill="1" applyBorder="1" applyAlignment="1" applyProtection="1">
      <alignment horizontal="center" vertical="center" wrapText="1"/>
    </xf>
    <xf numFmtId="0" fontId="10" fillId="0" borderId="2" xfId="0" applyFont="1" applyFill="1" applyBorder="1" applyAlignment="1">
      <alignment horizontal="left" vertical="top" wrapText="1"/>
    </xf>
    <xf numFmtId="0" fontId="10" fillId="0" borderId="16" xfId="0" applyFont="1" applyFill="1" applyBorder="1" applyAlignment="1">
      <alignment horizontal="left" vertical="top" wrapText="1"/>
    </xf>
    <xf numFmtId="0" fontId="10" fillId="0" borderId="49" xfId="0" applyFont="1" applyFill="1" applyBorder="1" applyAlignment="1">
      <alignment horizontal="left" vertical="top" wrapText="1"/>
    </xf>
    <xf numFmtId="0" fontId="10" fillId="0" borderId="37" xfId="0" applyFont="1" applyFill="1" applyBorder="1" applyAlignment="1">
      <alignment horizontal="left" vertical="top" wrapText="1"/>
    </xf>
    <xf numFmtId="0" fontId="10" fillId="0" borderId="32" xfId="0" applyFont="1" applyFill="1" applyBorder="1" applyAlignment="1">
      <alignment horizontal="left" vertical="top" wrapText="1"/>
    </xf>
    <xf numFmtId="0" fontId="10" fillId="0" borderId="47" xfId="0" applyFont="1" applyFill="1" applyBorder="1" applyAlignment="1">
      <alignment horizontal="left" vertical="top" wrapText="1"/>
    </xf>
    <xf numFmtId="44" fontId="11" fillId="0" borderId="12" xfId="0" applyNumberFormat="1" applyFont="1" applyFill="1" applyBorder="1" applyAlignment="1">
      <alignment horizontal="center" vertical="center"/>
    </xf>
    <xf numFmtId="44" fontId="11" fillId="0" borderId="13" xfId="0" applyNumberFormat="1" applyFont="1" applyFill="1" applyBorder="1" applyAlignment="1">
      <alignment horizontal="center" vertical="center"/>
    </xf>
    <xf numFmtId="0" fontId="11" fillId="12" borderId="12" xfId="0" applyFont="1" applyFill="1" applyBorder="1" applyAlignment="1">
      <alignment horizontal="center" vertical="center"/>
    </xf>
    <xf numFmtId="0" fontId="11" fillId="12" borderId="14" xfId="0" applyFont="1" applyFill="1" applyBorder="1" applyAlignment="1">
      <alignment horizontal="center" vertical="center"/>
    </xf>
    <xf numFmtId="0" fontId="11" fillId="12" borderId="13" xfId="0" applyFont="1" applyFill="1" applyBorder="1" applyAlignment="1">
      <alignment horizontal="center" vertical="center"/>
    </xf>
    <xf numFmtId="0" fontId="10" fillId="0" borderId="46" xfId="0" applyFont="1" applyFill="1" applyBorder="1" applyAlignment="1">
      <alignment horizontal="left"/>
    </xf>
    <xf numFmtId="0" fontId="10" fillId="0" borderId="32" xfId="0" applyFont="1" applyFill="1" applyBorder="1" applyAlignment="1">
      <alignment horizontal="left"/>
    </xf>
    <xf numFmtId="0" fontId="11" fillId="15" borderId="5" xfId="0" applyFont="1" applyFill="1" applyBorder="1" applyAlignment="1">
      <alignment horizontal="center" vertical="center"/>
    </xf>
    <xf numFmtId="0" fontId="11" fillId="15" borderId="6" xfId="0" applyFont="1" applyFill="1" applyBorder="1" applyAlignment="1">
      <alignment horizontal="center" vertical="center"/>
    </xf>
    <xf numFmtId="0" fontId="11" fillId="15" borderId="41" xfId="0" applyFont="1" applyFill="1" applyBorder="1" applyAlignment="1">
      <alignment horizontal="center" vertical="center"/>
    </xf>
    <xf numFmtId="0" fontId="7" fillId="12" borderId="8" xfId="0" applyFont="1" applyFill="1" applyBorder="1" applyAlignment="1">
      <alignment horizontal="center"/>
    </xf>
    <xf numFmtId="0" fontId="7" fillId="12" borderId="15" xfId="0" applyFont="1" applyFill="1" applyBorder="1" applyAlignment="1">
      <alignment horizontal="center"/>
    </xf>
    <xf numFmtId="0" fontId="7" fillId="12" borderId="9" xfId="0" applyFont="1" applyFill="1" applyBorder="1" applyAlignment="1">
      <alignment horizontal="center"/>
    </xf>
    <xf numFmtId="0" fontId="9" fillId="0" borderId="24" xfId="0" applyFont="1" applyFill="1" applyBorder="1" applyAlignment="1" applyProtection="1">
      <alignment horizontal="center" vertical="center"/>
    </xf>
    <xf numFmtId="0" fontId="9" fillId="0" borderId="25" xfId="0" applyFont="1" applyFill="1" applyBorder="1" applyAlignment="1" applyProtection="1">
      <alignment horizontal="center" vertical="center"/>
    </xf>
    <xf numFmtId="0" fontId="9" fillId="0" borderId="26" xfId="0" applyFont="1" applyFill="1" applyBorder="1" applyAlignment="1" applyProtection="1">
      <alignment horizontal="center" vertical="center"/>
    </xf>
    <xf numFmtId="0" fontId="11" fillId="0" borderId="23" xfId="0" applyFont="1" applyFill="1" applyBorder="1" applyAlignment="1">
      <alignment horizontal="center"/>
    </xf>
    <xf numFmtId="0" fontId="11" fillId="15" borderId="12" xfId="0" applyFont="1" applyFill="1" applyBorder="1" applyAlignment="1">
      <alignment horizontal="center" vertical="center"/>
    </xf>
    <xf numFmtId="0" fontId="11" fillId="15" borderId="14" xfId="0" applyFont="1" applyFill="1" applyBorder="1" applyAlignment="1">
      <alignment horizontal="center" vertical="center"/>
    </xf>
    <xf numFmtId="0" fontId="11" fillId="15" borderId="13" xfId="0" applyFont="1" applyFill="1" applyBorder="1" applyAlignment="1">
      <alignment horizontal="center" vertical="center"/>
    </xf>
    <xf numFmtId="0" fontId="19" fillId="15" borderId="12" xfId="0" applyFont="1" applyFill="1" applyBorder="1" applyAlignment="1">
      <alignment horizontal="center"/>
    </xf>
    <xf numFmtId="0" fontId="19" fillId="15" borderId="14" xfId="0" applyFont="1" applyFill="1" applyBorder="1" applyAlignment="1">
      <alignment horizontal="center"/>
    </xf>
    <xf numFmtId="0" fontId="19" fillId="15" borderId="13" xfId="0" applyFont="1" applyFill="1" applyBorder="1" applyAlignment="1">
      <alignment horizontal="center"/>
    </xf>
    <xf numFmtId="0" fontId="10" fillId="0" borderId="27" xfId="0" applyFont="1" applyFill="1" applyBorder="1" applyAlignment="1">
      <alignment horizontal="left"/>
    </xf>
    <xf numFmtId="0" fontId="10" fillId="0" borderId="23" xfId="0" applyFont="1" applyFill="1" applyBorder="1" applyAlignment="1">
      <alignment horizontal="left"/>
    </xf>
    <xf numFmtId="0" fontId="11" fillId="0" borderId="12" xfId="0" applyFont="1" applyFill="1" applyBorder="1" applyAlignment="1" applyProtection="1">
      <alignment horizontal="center" vertical="center"/>
    </xf>
    <xf numFmtId="0" fontId="11" fillId="0" borderId="13" xfId="0" applyFont="1" applyFill="1" applyBorder="1" applyAlignment="1" applyProtection="1">
      <alignment horizontal="center" vertical="center"/>
    </xf>
    <xf numFmtId="0" fontId="11" fillId="12" borderId="63" xfId="0" applyFont="1" applyFill="1" applyBorder="1" applyAlignment="1" applyProtection="1">
      <alignment horizontal="center" vertical="center"/>
    </xf>
    <xf numFmtId="0" fontId="11" fillId="12" borderId="15" xfId="0" applyFont="1" applyFill="1" applyBorder="1" applyAlignment="1" applyProtection="1">
      <alignment horizontal="center" vertical="center"/>
    </xf>
    <xf numFmtId="0" fontId="11" fillId="12" borderId="9" xfId="0" applyFont="1" applyFill="1" applyBorder="1" applyAlignment="1" applyProtection="1">
      <alignment horizontal="center" vertical="center"/>
    </xf>
    <xf numFmtId="0" fontId="11" fillId="12" borderId="52" xfId="0" applyFont="1" applyFill="1" applyBorder="1" applyAlignment="1" applyProtection="1">
      <alignment horizontal="center" vertical="center"/>
    </xf>
    <xf numFmtId="0" fontId="11" fillId="12" borderId="21" xfId="0" applyFont="1" applyFill="1" applyBorder="1" applyAlignment="1" applyProtection="1">
      <alignment horizontal="center" vertical="center"/>
    </xf>
    <xf numFmtId="0" fontId="11" fillId="12" borderId="10" xfId="0" applyFont="1" applyFill="1" applyBorder="1" applyAlignment="1" applyProtection="1">
      <alignment horizontal="center" vertical="center"/>
    </xf>
    <xf numFmtId="0" fontId="11" fillId="12" borderId="20" xfId="0" applyFont="1" applyFill="1" applyBorder="1" applyAlignment="1" applyProtection="1">
      <alignment horizontal="center" vertical="center"/>
    </xf>
    <xf numFmtId="0" fontId="11" fillId="12" borderId="8" xfId="0" applyFont="1" applyFill="1" applyBorder="1" applyAlignment="1" applyProtection="1">
      <alignment horizontal="center" vertical="center" wrapText="1"/>
    </xf>
    <xf numFmtId="0" fontId="11" fillId="12" borderId="15" xfId="0" applyFont="1" applyFill="1" applyBorder="1" applyAlignment="1" applyProtection="1">
      <alignment horizontal="center" vertical="center" wrapText="1"/>
    </xf>
    <xf numFmtId="0" fontId="11" fillId="12" borderId="9" xfId="0" applyFont="1" applyFill="1" applyBorder="1" applyAlignment="1" applyProtection="1">
      <alignment horizontal="center" vertical="center" wrapText="1"/>
    </xf>
    <xf numFmtId="0" fontId="11" fillId="12" borderId="57" xfId="0" applyFont="1" applyFill="1" applyBorder="1" applyAlignment="1" applyProtection="1">
      <alignment horizontal="center" vertical="center"/>
    </xf>
    <xf numFmtId="0" fontId="11" fillId="12" borderId="56" xfId="0" applyFont="1" applyFill="1" applyBorder="1" applyAlignment="1" applyProtection="1">
      <alignment horizontal="center" vertical="center"/>
    </xf>
    <xf numFmtId="44" fontId="11" fillId="12" borderId="18" xfId="1" applyFont="1" applyFill="1" applyBorder="1" applyAlignment="1" applyProtection="1">
      <alignment horizontal="center" vertical="top" wrapText="1"/>
    </xf>
    <xf numFmtId="44" fontId="11" fillId="12" borderId="19" xfId="1" applyFont="1" applyFill="1" applyBorder="1" applyAlignment="1" applyProtection="1">
      <alignment horizontal="center" vertical="top" wrapText="1"/>
    </xf>
    <xf numFmtId="0" fontId="11" fillId="12" borderId="70" xfId="0" applyFont="1" applyFill="1" applyBorder="1" applyAlignment="1" applyProtection="1">
      <alignment horizontal="center" vertical="center" wrapText="1"/>
    </xf>
    <xf numFmtId="0" fontId="11" fillId="12" borderId="54" xfId="0" applyFont="1" applyFill="1" applyBorder="1" applyAlignment="1" applyProtection="1">
      <alignment horizontal="center" vertical="center" wrapText="1"/>
    </xf>
    <xf numFmtId="0" fontId="11" fillId="12" borderId="73" xfId="0" applyFont="1" applyFill="1" applyBorder="1" applyAlignment="1" applyProtection="1">
      <alignment horizontal="center" vertical="center" wrapText="1"/>
    </xf>
    <xf numFmtId="44" fontId="11" fillId="12" borderId="72" xfId="1" applyFont="1" applyFill="1" applyBorder="1" applyAlignment="1" applyProtection="1">
      <alignment horizontal="center" vertical="top" wrapText="1"/>
    </xf>
    <xf numFmtId="0" fontId="2" fillId="14" borderId="12" xfId="0" applyFont="1" applyFill="1" applyBorder="1" applyAlignment="1">
      <alignment horizontal="center"/>
    </xf>
    <xf numFmtId="0" fontId="2" fillId="14" borderId="14" xfId="0" applyFont="1" applyFill="1" applyBorder="1" applyAlignment="1">
      <alignment horizontal="center"/>
    </xf>
    <xf numFmtId="0" fontId="2" fillId="14" borderId="13" xfId="0" applyFont="1" applyFill="1" applyBorder="1" applyAlignment="1">
      <alignment horizontal="center"/>
    </xf>
    <xf numFmtId="0" fontId="7" fillId="14" borderId="1" xfId="0" applyFont="1" applyFill="1" applyBorder="1" applyAlignment="1">
      <alignment horizontal="center" vertical="center" wrapText="1"/>
    </xf>
    <xf numFmtId="44" fontId="7" fillId="14" borderId="1" xfId="1" applyFont="1" applyFill="1" applyBorder="1" applyAlignment="1" applyProtection="1">
      <alignment horizontal="center" vertical="center" wrapText="1"/>
    </xf>
    <xf numFmtId="0" fontId="10" fillId="2" borderId="8"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4" fillId="0" borderId="46" xfId="0" applyFont="1" applyFill="1" applyBorder="1" applyAlignment="1" applyProtection="1">
      <alignment horizontal="center" vertical="center" wrapText="1"/>
    </xf>
    <xf numFmtId="0" fontId="14" fillId="0" borderId="32" xfId="0" applyFont="1" applyFill="1" applyBorder="1" applyAlignment="1" applyProtection="1">
      <alignment horizontal="center" vertical="center" wrapText="1"/>
    </xf>
    <xf numFmtId="0" fontId="14" fillId="0" borderId="38" xfId="0" applyFont="1" applyFill="1" applyBorder="1" applyAlignment="1" applyProtection="1">
      <alignment horizontal="center" vertical="center" wrapText="1"/>
    </xf>
    <xf numFmtId="0" fontId="7" fillId="14" borderId="12" xfId="0" applyFont="1" applyFill="1" applyBorder="1" applyAlignment="1" applyProtection="1">
      <alignment horizontal="center" vertical="center" wrapText="1"/>
    </xf>
    <xf numFmtId="0" fontId="7" fillId="14" borderId="14" xfId="0" applyFont="1" applyFill="1" applyBorder="1" applyAlignment="1" applyProtection="1">
      <alignment horizontal="center" vertical="center" wrapText="1"/>
    </xf>
    <xf numFmtId="0" fontId="7" fillId="14" borderId="13" xfId="0" applyFont="1" applyFill="1" applyBorder="1" applyAlignment="1" applyProtection="1">
      <alignment horizontal="center" vertical="center" wrapText="1"/>
    </xf>
    <xf numFmtId="0" fontId="12" fillId="14" borderId="6" xfId="0" applyFont="1" applyFill="1" applyBorder="1" applyAlignment="1" applyProtection="1">
      <alignment horizontal="center" vertical="center"/>
    </xf>
    <xf numFmtId="0" fontId="12" fillId="14" borderId="41" xfId="0" applyFont="1" applyFill="1" applyBorder="1" applyAlignment="1" applyProtection="1">
      <alignment horizontal="center" vertical="center"/>
    </xf>
    <xf numFmtId="0" fontId="7" fillId="14" borderId="24" xfId="0" applyFont="1" applyFill="1" applyBorder="1" applyAlignment="1" applyProtection="1">
      <alignment horizontal="center" vertical="center" wrapText="1"/>
    </xf>
    <xf numFmtId="0" fontId="7" fillId="14" borderId="25" xfId="0" applyFont="1" applyFill="1" applyBorder="1" applyAlignment="1" applyProtection="1">
      <alignment horizontal="center" vertical="center" wrapText="1"/>
    </xf>
    <xf numFmtId="0" fontId="7" fillId="14" borderId="26" xfId="0" applyFont="1" applyFill="1" applyBorder="1" applyAlignment="1" applyProtection="1">
      <alignment horizontal="center" vertical="center" wrapText="1"/>
    </xf>
    <xf numFmtId="0" fontId="10" fillId="13" borderId="12" xfId="0" applyFont="1" applyFill="1" applyBorder="1" applyAlignment="1" applyProtection="1">
      <alignment horizontal="left" vertical="center"/>
      <protection locked="0"/>
    </xf>
    <xf numFmtId="0" fontId="11" fillId="14" borderId="37" xfId="0" applyFont="1" applyFill="1" applyBorder="1" applyAlignment="1" applyProtection="1">
      <alignment horizontal="center" vertical="center" wrapText="1"/>
    </xf>
    <xf numFmtId="0" fontId="11" fillId="14" borderId="32" xfId="0" applyFont="1" applyFill="1" applyBorder="1" applyAlignment="1" applyProtection="1">
      <alignment horizontal="center" vertical="center" wrapText="1"/>
    </xf>
    <xf numFmtId="0" fontId="11" fillId="14" borderId="38" xfId="0" applyFont="1" applyFill="1" applyBorder="1" applyAlignment="1" applyProtection="1">
      <alignment horizontal="center" vertical="center" wrapText="1"/>
    </xf>
    <xf numFmtId="0" fontId="0" fillId="0" borderId="61" xfId="0" applyFont="1" applyFill="1" applyBorder="1" applyAlignment="1" applyProtection="1">
      <alignment horizontal="left" vertical="top" wrapText="1"/>
    </xf>
    <xf numFmtId="0" fontId="7" fillId="0" borderId="16" xfId="0" applyFont="1" applyFill="1" applyBorder="1" applyAlignment="1" applyProtection="1">
      <alignment horizontal="left" vertical="top" wrapText="1"/>
    </xf>
    <xf numFmtId="0" fontId="7" fillId="0" borderId="49" xfId="0" applyFont="1" applyFill="1" applyBorder="1" applyAlignment="1" applyProtection="1">
      <alignment horizontal="left" vertical="top" wrapText="1"/>
    </xf>
    <xf numFmtId="0" fontId="10" fillId="0" borderId="32" xfId="0" applyFont="1" applyFill="1" applyBorder="1" applyAlignment="1" applyProtection="1">
      <alignment horizontal="center" vertical="center" wrapText="1"/>
    </xf>
    <xf numFmtId="0" fontId="10" fillId="0" borderId="38" xfId="0" applyFont="1" applyFill="1" applyBorder="1" applyAlignment="1" applyProtection="1">
      <alignment horizontal="center" vertical="center" wrapText="1"/>
    </xf>
    <xf numFmtId="0" fontId="0" fillId="0" borderId="13" xfId="0" applyFont="1" applyFill="1" applyBorder="1" applyAlignment="1" applyProtection="1">
      <alignment horizontal="left" vertical="center"/>
    </xf>
    <xf numFmtId="0" fontId="11" fillId="14" borderId="8" xfId="0" applyFont="1" applyFill="1" applyBorder="1" applyAlignment="1" applyProtection="1">
      <alignment horizontal="center" vertical="center" wrapText="1"/>
    </xf>
    <xf numFmtId="0" fontId="11" fillId="14" borderId="15" xfId="0" applyFont="1" applyFill="1" applyBorder="1" applyAlignment="1" applyProtection="1">
      <alignment horizontal="center" vertical="center" wrapText="1"/>
    </xf>
    <xf numFmtId="0" fontId="11" fillId="14" borderId="9" xfId="0" applyFont="1" applyFill="1" applyBorder="1" applyAlignment="1" applyProtection="1">
      <alignment horizontal="center" vertical="center" wrapText="1"/>
    </xf>
    <xf numFmtId="0" fontId="1" fillId="8" borderId="2" xfId="0" applyFont="1" applyFill="1" applyBorder="1" applyAlignment="1" applyProtection="1">
      <alignment horizontal="center" vertical="center" wrapText="1"/>
    </xf>
    <xf numFmtId="0" fontId="1" fillId="8" borderId="16" xfId="0" applyFont="1" applyFill="1" applyBorder="1" applyAlignment="1" applyProtection="1">
      <alignment horizontal="center" vertical="center" wrapText="1"/>
    </xf>
    <xf numFmtId="0" fontId="1" fillId="8" borderId="49" xfId="0" applyFont="1" applyFill="1" applyBorder="1" applyAlignment="1" applyProtection="1">
      <alignment horizontal="center" vertical="center" wrapText="1"/>
    </xf>
    <xf numFmtId="0" fontId="11" fillId="14" borderId="27" xfId="0" applyFont="1" applyFill="1" applyBorder="1" applyAlignment="1" applyProtection="1">
      <alignment horizontal="center" vertical="center"/>
    </xf>
    <xf numFmtId="0" fontId="11" fillId="14" borderId="28" xfId="0" applyFont="1" applyFill="1" applyBorder="1" applyAlignment="1" applyProtection="1">
      <alignment horizontal="center" vertical="center"/>
    </xf>
    <xf numFmtId="0" fontId="11" fillId="14" borderId="57" xfId="0" applyFont="1" applyFill="1" applyBorder="1" applyAlignment="1" applyProtection="1">
      <alignment horizontal="center" vertical="center"/>
    </xf>
    <xf numFmtId="0" fontId="11" fillId="14" borderId="56" xfId="0" applyFont="1" applyFill="1" applyBorder="1" applyAlignment="1" applyProtection="1">
      <alignment horizontal="center" vertical="center"/>
    </xf>
    <xf numFmtId="0" fontId="11" fillId="14" borderId="10" xfId="0" applyFont="1" applyFill="1" applyBorder="1" applyAlignment="1" applyProtection="1">
      <alignment horizontal="center" vertical="center"/>
    </xf>
    <xf numFmtId="0" fontId="11" fillId="14" borderId="20" xfId="0" applyFont="1" applyFill="1" applyBorder="1" applyAlignment="1" applyProtection="1">
      <alignment horizontal="center" vertical="center"/>
    </xf>
    <xf numFmtId="0" fontId="11" fillId="14" borderId="63" xfId="0" applyFont="1" applyFill="1" applyBorder="1" applyAlignment="1" applyProtection="1">
      <alignment horizontal="center" vertical="center"/>
    </xf>
    <xf numFmtId="0" fontId="11" fillId="14" borderId="15" xfId="0" applyFont="1" applyFill="1" applyBorder="1" applyAlignment="1" applyProtection="1">
      <alignment horizontal="center" vertical="center"/>
    </xf>
    <xf numFmtId="0" fontId="11" fillId="14" borderId="9" xfId="0" applyFont="1" applyFill="1" applyBorder="1" applyAlignment="1" applyProtection="1">
      <alignment horizontal="center" vertical="center"/>
    </xf>
    <xf numFmtId="0" fontId="11" fillId="14" borderId="52" xfId="0" applyFont="1" applyFill="1" applyBorder="1" applyAlignment="1" applyProtection="1">
      <alignment horizontal="center" vertical="center"/>
    </xf>
    <xf numFmtId="0" fontId="11" fillId="14" borderId="21" xfId="0" applyFont="1" applyFill="1" applyBorder="1" applyAlignment="1" applyProtection="1">
      <alignment horizontal="center" vertical="center"/>
    </xf>
    <xf numFmtId="44" fontId="11" fillId="14" borderId="18" xfId="1" applyFont="1" applyFill="1" applyBorder="1" applyAlignment="1" applyProtection="1">
      <alignment horizontal="center" vertical="top" wrapText="1"/>
    </xf>
    <xf numFmtId="44" fontId="11" fillId="14" borderId="72" xfId="1" applyFont="1" applyFill="1" applyBorder="1" applyAlignment="1" applyProtection="1">
      <alignment horizontal="center" vertical="top" wrapText="1"/>
    </xf>
    <xf numFmtId="0" fontId="11" fillId="14" borderId="70" xfId="0" applyFont="1" applyFill="1" applyBorder="1" applyAlignment="1" applyProtection="1">
      <alignment horizontal="center" vertical="center" wrapText="1"/>
    </xf>
    <xf numFmtId="0" fontId="11" fillId="14" borderId="54" xfId="0" applyFont="1" applyFill="1" applyBorder="1" applyAlignment="1" applyProtection="1">
      <alignment horizontal="center" vertical="center" wrapText="1"/>
    </xf>
    <xf numFmtId="44" fontId="11" fillId="14" borderId="19" xfId="1" applyFont="1" applyFill="1" applyBorder="1" applyAlignment="1" applyProtection="1">
      <alignment horizontal="center" vertical="top" wrapText="1"/>
    </xf>
    <xf numFmtId="0" fontId="11" fillId="14" borderId="73" xfId="0" applyFont="1" applyFill="1" applyBorder="1" applyAlignment="1" applyProtection="1">
      <alignment horizontal="center" vertical="center" wrapText="1"/>
    </xf>
    <xf numFmtId="0" fontId="0" fillId="0" borderId="43" xfId="0" applyBorder="1" applyAlignment="1">
      <alignment horizontal="left" wrapText="1"/>
    </xf>
    <xf numFmtId="0" fontId="0" fillId="0" borderId="44" xfId="0" applyBorder="1" applyAlignment="1">
      <alignment horizontal="left" wrapText="1"/>
    </xf>
    <xf numFmtId="0" fontId="0" fillId="0" borderId="6" xfId="0" applyBorder="1" applyAlignment="1">
      <alignment horizontal="center"/>
    </xf>
    <xf numFmtId="0" fontId="0" fillId="0" borderId="41" xfId="0" applyBorder="1" applyAlignment="1">
      <alignment horizontal="center"/>
    </xf>
  </cellXfs>
  <cellStyles count="3">
    <cellStyle name="Currency" xfId="1" builtinId="4"/>
    <cellStyle name="Normal" xfId="0" builtinId="0"/>
    <cellStyle name="Percent" xfId="2" builtinId="5"/>
  </cellStyles>
  <dxfs count="0"/>
  <tableStyles count="0" defaultTableStyle="TableStyleMedium9"/>
  <colors>
    <mruColors>
      <color rgb="FFD9D9D9"/>
      <color rgb="FFFF7C80"/>
      <color rgb="FFFFFF00"/>
      <color rgb="FFFFFFCC"/>
      <color rgb="FF99FF99"/>
      <color rgb="FFFFFF99"/>
      <color rgb="FFC5D9F1"/>
      <color rgb="FFE6B8B7"/>
      <color rgb="FFDDD9C4"/>
      <color rgb="FFFCD5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I49"/>
  <sheetViews>
    <sheetView topLeftCell="A13" zoomScale="85" zoomScaleNormal="85" workbookViewId="0">
      <selection activeCell="D11" sqref="D11:H11"/>
    </sheetView>
  </sheetViews>
  <sheetFormatPr defaultColWidth="9.109375" defaultRowHeight="14.4" x14ac:dyDescent="0.3"/>
  <cols>
    <col min="1" max="1" width="1.44140625" style="98" customWidth="1"/>
    <col min="2" max="2" width="7.44140625" style="98" customWidth="1"/>
    <col min="3" max="3" width="5.44140625" style="98" customWidth="1"/>
    <col min="4" max="4" width="20.44140625" style="98" customWidth="1"/>
    <col min="5" max="5" width="44.33203125" style="98" customWidth="1"/>
    <col min="6" max="6" width="4.5546875" style="98" customWidth="1"/>
    <col min="7" max="8" width="15.6640625" style="98" customWidth="1"/>
    <col min="9" max="16384" width="9.109375" style="98"/>
  </cols>
  <sheetData>
    <row r="1" spans="2:8" ht="23.4" x14ac:dyDescent="0.45">
      <c r="B1" s="661" t="s">
        <v>388</v>
      </c>
      <c r="C1" s="661"/>
      <c r="D1" s="661"/>
      <c r="E1" s="661"/>
      <c r="F1" s="661"/>
      <c r="G1" s="661"/>
      <c r="H1" s="661"/>
    </row>
    <row r="2" spans="2:8" ht="24" thickBot="1" x14ac:dyDescent="0.5">
      <c r="B2" s="677" t="s">
        <v>352</v>
      </c>
      <c r="C2" s="677"/>
      <c r="D2" s="677"/>
      <c r="E2" s="677"/>
      <c r="F2" s="677"/>
      <c r="G2" s="677"/>
      <c r="H2" s="677"/>
    </row>
    <row r="3" spans="2:8" ht="15" thickBot="1" x14ac:dyDescent="0.35"/>
    <row r="4" spans="2:8" x14ac:dyDescent="0.3">
      <c r="B4" s="678" t="s">
        <v>156</v>
      </c>
      <c r="C4" s="679"/>
      <c r="D4" s="680"/>
      <c r="E4" s="684" t="s">
        <v>554</v>
      </c>
      <c r="F4" s="685"/>
      <c r="G4" s="685"/>
      <c r="H4" s="686"/>
    </row>
    <row r="5" spans="2:8" ht="15" thickBot="1" x14ac:dyDescent="0.35">
      <c r="B5" s="681"/>
      <c r="C5" s="682"/>
      <c r="D5" s="683"/>
      <c r="E5" s="687"/>
      <c r="F5" s="688"/>
      <c r="G5" s="688"/>
      <c r="H5" s="689"/>
    </row>
    <row r="6" spans="2:8" ht="15" thickBot="1" x14ac:dyDescent="0.35"/>
    <row r="7" spans="2:8" ht="18.75" customHeight="1" x14ac:dyDescent="0.3">
      <c r="B7" s="664" t="s">
        <v>176</v>
      </c>
      <c r="C7" s="665"/>
      <c r="D7" s="675"/>
      <c r="E7" s="675"/>
      <c r="F7" s="675"/>
      <c r="G7" s="675"/>
      <c r="H7" s="676"/>
    </row>
    <row r="8" spans="2:8" ht="48" customHeight="1" x14ac:dyDescent="0.3">
      <c r="B8" s="666">
        <v>1</v>
      </c>
      <c r="C8" s="667"/>
      <c r="D8" s="668" t="s">
        <v>463</v>
      </c>
      <c r="E8" s="668"/>
      <c r="F8" s="668"/>
      <c r="G8" s="668"/>
      <c r="H8" s="669"/>
    </row>
    <row r="9" spans="2:8" ht="67.5" customHeight="1" x14ac:dyDescent="0.3">
      <c r="B9" s="666">
        <v>2</v>
      </c>
      <c r="C9" s="667"/>
      <c r="D9" s="668" t="s">
        <v>411</v>
      </c>
      <c r="E9" s="668"/>
      <c r="F9" s="668"/>
      <c r="G9" s="668"/>
      <c r="H9" s="669"/>
    </row>
    <row r="10" spans="2:8" ht="31.5" customHeight="1" x14ac:dyDescent="0.3">
      <c r="B10" s="666">
        <v>3</v>
      </c>
      <c r="C10" s="667"/>
      <c r="D10" s="668" t="s">
        <v>405</v>
      </c>
      <c r="E10" s="668"/>
      <c r="F10" s="668"/>
      <c r="G10" s="668"/>
      <c r="H10" s="669"/>
    </row>
    <row r="11" spans="2:8" ht="49.5" customHeight="1" x14ac:dyDescent="0.3">
      <c r="B11" s="690">
        <v>4</v>
      </c>
      <c r="C11" s="691"/>
      <c r="D11" s="730" t="s">
        <v>389</v>
      </c>
      <c r="E11" s="731"/>
      <c r="F11" s="731"/>
      <c r="G11" s="731"/>
      <c r="H11" s="732"/>
    </row>
    <row r="12" spans="2:8" ht="63" customHeight="1" x14ac:dyDescent="0.3">
      <c r="B12" s="745">
        <v>5</v>
      </c>
      <c r="C12" s="746"/>
      <c r="D12" s="747" t="s">
        <v>432</v>
      </c>
      <c r="E12" s="748"/>
      <c r="F12" s="748"/>
      <c r="G12" s="748"/>
      <c r="H12" s="749"/>
    </row>
    <row r="13" spans="2:8" ht="48" customHeight="1" thickBot="1" x14ac:dyDescent="0.35">
      <c r="B13" s="670">
        <v>6</v>
      </c>
      <c r="C13" s="671"/>
      <c r="D13" s="672" t="s">
        <v>406</v>
      </c>
      <c r="E13" s="673"/>
      <c r="F13" s="673"/>
      <c r="G13" s="673"/>
      <c r="H13" s="674"/>
    </row>
    <row r="15" spans="2:8" ht="18.600000000000001" thickBot="1" x14ac:dyDescent="0.4">
      <c r="B15" s="108" t="s">
        <v>167</v>
      </c>
    </row>
    <row r="16" spans="2:8" ht="18.600000000000001" thickBot="1" x14ac:dyDescent="0.4">
      <c r="B16" s="697" t="s">
        <v>159</v>
      </c>
      <c r="C16" s="698"/>
      <c r="D16" s="698"/>
      <c r="E16" s="699"/>
      <c r="F16" s="97"/>
      <c r="G16" s="700">
        <f>IFERROR((G18+G24+G26),"")</f>
        <v>19033578.445190474</v>
      </c>
      <c r="H16" s="701"/>
    </row>
    <row r="17" spans="2:9" ht="15" thickBot="1" x14ac:dyDescent="0.35"/>
    <row r="18" spans="2:9" ht="18.600000000000001" thickBot="1" x14ac:dyDescent="0.4">
      <c r="C18" s="702" t="s">
        <v>157</v>
      </c>
      <c r="D18" s="703"/>
      <c r="E18" s="704"/>
      <c r="G18" s="700">
        <f>IFERROR((G20+G22),"")</f>
        <v>6536547.5786666675</v>
      </c>
      <c r="H18" s="701"/>
      <c r="I18" s="98" t="s">
        <v>5</v>
      </c>
    </row>
    <row r="19" spans="2:9" ht="18.600000000000001" thickBot="1" x14ac:dyDescent="0.4">
      <c r="C19" s="107"/>
      <c r="D19" s="107"/>
      <c r="E19" s="107"/>
      <c r="G19" s="105"/>
      <c r="H19" s="105"/>
    </row>
    <row r="20" spans="2:9" ht="18.600000000000001" thickBot="1" x14ac:dyDescent="0.4">
      <c r="C20" s="107"/>
      <c r="D20" s="743" t="s">
        <v>174</v>
      </c>
      <c r="E20" s="744"/>
      <c r="G20" s="739">
        <f>IFERROR(('Monolithic Systems '!I33),"-")</f>
        <v>3294253.2479999992</v>
      </c>
      <c r="H20" s="740"/>
    </row>
    <row r="21" spans="2:9" ht="18.600000000000001" thickBot="1" x14ac:dyDescent="0.4">
      <c r="C21" s="107"/>
      <c r="D21" s="107"/>
      <c r="E21" s="107"/>
      <c r="G21" s="105"/>
      <c r="H21" s="105"/>
    </row>
    <row r="22" spans="2:9" ht="18.600000000000001" thickBot="1" x14ac:dyDescent="0.4">
      <c r="C22" s="107"/>
      <c r="D22" s="662" t="s">
        <v>164</v>
      </c>
      <c r="E22" s="663"/>
      <c r="G22" s="741">
        <f>IFERROR(('Frame and Tile Systems '!I32),"-")</f>
        <v>3242294.3306666682</v>
      </c>
      <c r="H22" s="742"/>
    </row>
    <row r="23" spans="2:9" ht="15" thickBot="1" x14ac:dyDescent="0.35"/>
    <row r="24" spans="2:9" ht="18.600000000000001" thickBot="1" x14ac:dyDescent="0.4">
      <c r="C24" s="705" t="s">
        <v>158</v>
      </c>
      <c r="D24" s="706"/>
      <c r="E24" s="707"/>
      <c r="G24" s="711">
        <f>'Desks and Tables'!G36</f>
        <v>3396787.8066666662</v>
      </c>
      <c r="H24" s="712"/>
    </row>
    <row r="25" spans="2:9" ht="15" thickBot="1" x14ac:dyDescent="0.35">
      <c r="G25" s="1"/>
      <c r="H25" s="1"/>
    </row>
    <row r="26" spans="2:9" ht="18.600000000000001" thickBot="1" x14ac:dyDescent="0.4">
      <c r="C26" s="708" t="s">
        <v>60</v>
      </c>
      <c r="D26" s="709"/>
      <c r="E26" s="710"/>
      <c r="G26" s="713">
        <f>'Filing and Storage Cabinets'!G36</f>
        <v>9100243.0598571431</v>
      </c>
      <c r="H26" s="714"/>
      <c r="I26" s="98" t="s">
        <v>5</v>
      </c>
    </row>
    <row r="28" spans="2:9" ht="18.600000000000001" thickBot="1" x14ac:dyDescent="0.4">
      <c r="B28" s="108" t="s">
        <v>168</v>
      </c>
    </row>
    <row r="29" spans="2:9" s="95" customFormat="1" ht="18.600000000000001" thickBot="1" x14ac:dyDescent="0.4">
      <c r="B29" s="733" t="s">
        <v>160</v>
      </c>
      <c r="C29" s="734"/>
      <c r="D29" s="734"/>
      <c r="E29" s="735"/>
      <c r="G29" s="711">
        <f>'Desks and Tables'!G36</f>
        <v>3396787.8066666662</v>
      </c>
      <c r="H29" s="712"/>
    </row>
    <row r="31" spans="2:9" ht="18.600000000000001" thickBot="1" x14ac:dyDescent="0.4">
      <c r="B31" s="108" t="s">
        <v>169</v>
      </c>
    </row>
    <row r="32" spans="2:9" s="95" customFormat="1" ht="18.600000000000001" thickBot="1" x14ac:dyDescent="0.4">
      <c r="B32" s="736" t="s">
        <v>161</v>
      </c>
      <c r="C32" s="737"/>
      <c r="D32" s="737"/>
      <c r="E32" s="738"/>
      <c r="G32" s="713">
        <f>'Filing and Storage Cabinets'!G36</f>
        <v>9100243.0598571431</v>
      </c>
      <c r="H32" s="714"/>
    </row>
    <row r="34" spans="2:8" ht="18.600000000000001" thickBot="1" x14ac:dyDescent="0.4">
      <c r="B34" s="108" t="s">
        <v>170</v>
      </c>
    </row>
    <row r="35" spans="2:8" s="95" customFormat="1" ht="18.600000000000001" thickBot="1" x14ac:dyDescent="0.4">
      <c r="B35" s="715" t="s">
        <v>162</v>
      </c>
      <c r="C35" s="716"/>
      <c r="D35" s="716"/>
      <c r="E35" s="717"/>
      <c r="G35" s="718">
        <f>'Seating '!G25</f>
        <v>6272169.7857142854</v>
      </c>
      <c r="H35" s="719"/>
    </row>
    <row r="37" spans="2:8" ht="18.600000000000001" thickBot="1" x14ac:dyDescent="0.4">
      <c r="B37" s="108" t="s">
        <v>171</v>
      </c>
    </row>
    <row r="38" spans="2:8" s="95" customFormat="1" ht="18.600000000000001" thickBot="1" x14ac:dyDescent="0.4">
      <c r="B38" s="727" t="s">
        <v>163</v>
      </c>
      <c r="C38" s="728"/>
      <c r="D38" s="728"/>
      <c r="E38" s="729"/>
      <c r="F38" s="97"/>
      <c r="G38" s="723">
        <f>'Architectural Walls'!G25</f>
        <v>24055.304999999993</v>
      </c>
      <c r="H38" s="724"/>
    </row>
    <row r="40" spans="2:8" ht="18.600000000000001" thickBot="1" x14ac:dyDescent="0.4">
      <c r="B40" s="108" t="s">
        <v>172</v>
      </c>
    </row>
    <row r="41" spans="2:8" s="95" customFormat="1" ht="18.600000000000001" thickBot="1" x14ac:dyDescent="0.4">
      <c r="B41" s="720" t="s">
        <v>165</v>
      </c>
      <c r="C41" s="721"/>
      <c r="D41" s="721"/>
      <c r="E41" s="722"/>
      <c r="G41" s="725">
        <f>'Traditional Office'!G36</f>
        <v>0</v>
      </c>
      <c r="H41" s="726"/>
    </row>
    <row r="42" spans="2:8" s="95" customFormat="1" ht="18" x14ac:dyDescent="0.35">
      <c r="B42" s="96"/>
      <c r="C42" s="96"/>
      <c r="D42" s="96"/>
      <c r="E42" s="96"/>
    </row>
    <row r="43" spans="2:8" ht="18.600000000000001" thickBot="1" x14ac:dyDescent="0.4">
      <c r="B43" s="108" t="s">
        <v>173</v>
      </c>
    </row>
    <row r="44" spans="2:8" s="95" customFormat="1" ht="18.600000000000001" thickBot="1" x14ac:dyDescent="0.4">
      <c r="B44" s="692" t="s">
        <v>166</v>
      </c>
      <c r="C44" s="693"/>
      <c r="D44" s="693"/>
      <c r="E44" s="694"/>
      <c r="F44" s="97"/>
      <c r="G44" s="695">
        <f>'Mobile Portable Workstations'!G25</f>
        <v>0</v>
      </c>
      <c r="H44" s="696"/>
    </row>
    <row r="47" spans="2:8" s="95" customFormat="1" ht="18" x14ac:dyDescent="0.35"/>
    <row r="48" spans="2:8" s="95" customFormat="1" ht="18" x14ac:dyDescent="0.35"/>
    <row r="49" s="95" customFormat="1" ht="18" x14ac:dyDescent="0.35"/>
  </sheetData>
  <sheetProtection algorithmName="SHA-512" hashValue="L5IuEuTqdTyOUz/sTKR6pQxM2V6HL4GFfqyT1+kn0gpFtNUvPStlRLJHHjPw9eDOh0ZTFMkoESdH0o60GAbBVQ==" saltValue="HtrWtCciuufTjHXkWgjNTQ==" spinCount="100000" sheet="1" objects="1" scenarios="1"/>
  <mergeCells count="42">
    <mergeCell ref="D11:H11"/>
    <mergeCell ref="B29:E29"/>
    <mergeCell ref="G29:H29"/>
    <mergeCell ref="B32:E32"/>
    <mergeCell ref="G32:H32"/>
    <mergeCell ref="G20:H20"/>
    <mergeCell ref="G22:H22"/>
    <mergeCell ref="D20:E20"/>
    <mergeCell ref="B12:C12"/>
    <mergeCell ref="D12:H12"/>
    <mergeCell ref="B44:E44"/>
    <mergeCell ref="G44:H44"/>
    <mergeCell ref="B16:E16"/>
    <mergeCell ref="G16:H16"/>
    <mergeCell ref="C18:E18"/>
    <mergeCell ref="C24:E24"/>
    <mergeCell ref="C26:E26"/>
    <mergeCell ref="G18:H18"/>
    <mergeCell ref="G24:H24"/>
    <mergeCell ref="G26:H26"/>
    <mergeCell ref="B35:E35"/>
    <mergeCell ref="G35:H35"/>
    <mergeCell ref="B41:E41"/>
    <mergeCell ref="G38:H38"/>
    <mergeCell ref="G41:H41"/>
    <mergeCell ref="B38:E38"/>
    <mergeCell ref="B1:H1"/>
    <mergeCell ref="D22:E22"/>
    <mergeCell ref="B7:C7"/>
    <mergeCell ref="B8:C8"/>
    <mergeCell ref="B9:C9"/>
    <mergeCell ref="D8:H8"/>
    <mergeCell ref="D9:H9"/>
    <mergeCell ref="B13:C13"/>
    <mergeCell ref="D13:H13"/>
    <mergeCell ref="D7:H7"/>
    <mergeCell ref="B2:H2"/>
    <mergeCell ref="B4:D5"/>
    <mergeCell ref="E4:H5"/>
    <mergeCell ref="B10:C10"/>
    <mergeCell ref="D10:H10"/>
    <mergeCell ref="B11:C11"/>
  </mergeCells>
  <pageMargins left="0.7" right="0.7" top="0.75" bottom="0.75" header="0.3" footer="0.3"/>
  <pageSetup scale="70" orientation="portrait" r:id="rId1"/>
  <headerFooter>
    <oddFooter>&amp;R&amp;A - 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9" tint="0.39997558519241921"/>
    <pageSetUpPr fitToPage="1"/>
  </sheetPr>
  <dimension ref="A1:J37"/>
  <sheetViews>
    <sheetView showGridLines="0" topLeftCell="C25" zoomScaleNormal="100" workbookViewId="0">
      <selection activeCell="G34" sqref="G34:H34"/>
    </sheetView>
  </sheetViews>
  <sheetFormatPr defaultColWidth="8.88671875" defaultRowHeight="14.4" x14ac:dyDescent="0.3"/>
  <cols>
    <col min="1" max="1" width="20.6640625" style="98" customWidth="1"/>
    <col min="2" max="2" width="24.88671875" style="98" bestFit="1" customWidth="1"/>
    <col min="3" max="7" width="20.6640625" style="98" customWidth="1"/>
    <col min="8" max="8" width="19.44140625" style="98" bestFit="1" customWidth="1"/>
    <col min="9" max="16384" width="8.88671875" style="98"/>
  </cols>
  <sheetData>
    <row r="1" spans="1:10" s="6" customFormat="1" ht="18" x14ac:dyDescent="0.3">
      <c r="A1" s="752" t="str">
        <f>Scores!B1</f>
        <v>Attachment D: Cost Schedule</v>
      </c>
      <c r="B1" s="752"/>
      <c r="C1" s="752"/>
      <c r="D1" s="752"/>
      <c r="E1" s="752"/>
      <c r="F1" s="752"/>
      <c r="G1" s="752"/>
      <c r="H1" s="752"/>
      <c r="I1" s="80"/>
      <c r="J1" s="80"/>
    </row>
    <row r="2" spans="1:10" s="21" customFormat="1" ht="18" customHeight="1" thickBot="1" x14ac:dyDescent="0.35">
      <c r="A2" s="758" t="s">
        <v>179</v>
      </c>
      <c r="B2" s="758"/>
      <c r="C2" s="758"/>
      <c r="D2" s="758"/>
      <c r="E2" s="758"/>
      <c r="F2" s="758"/>
      <c r="G2" s="758"/>
      <c r="H2" s="758"/>
      <c r="I2" s="80"/>
      <c r="J2" s="80"/>
    </row>
    <row r="3" spans="1:10" s="21" customFormat="1" ht="6.75" customHeight="1" x14ac:dyDescent="0.3">
      <c r="A3" s="353"/>
      <c r="B3" s="353"/>
      <c r="C3" s="353"/>
      <c r="D3" s="353"/>
      <c r="E3" s="353"/>
      <c r="F3" s="353"/>
      <c r="G3" s="353"/>
      <c r="H3" s="353"/>
      <c r="I3" s="353"/>
      <c r="J3" s="353"/>
    </row>
    <row r="4" spans="1:10" s="6" customFormat="1" ht="18" customHeight="1" x14ac:dyDescent="0.3">
      <c r="A4" s="353" t="str">
        <f>Scores!B4</f>
        <v>Vendor Name:</v>
      </c>
      <c r="B4" s="80" t="str">
        <f>Scores!E4</f>
        <v xml:space="preserve">Allsteel Inc. </v>
      </c>
      <c r="C4" s="80"/>
      <c r="D4" s="80"/>
      <c r="E4" s="80"/>
      <c r="F4" s="80"/>
      <c r="G4" s="80"/>
      <c r="H4" s="80"/>
      <c r="I4" s="80"/>
      <c r="J4" s="80"/>
    </row>
    <row r="5" spans="1:10" s="21" customFormat="1" ht="9.75" customHeight="1" thickBot="1" x14ac:dyDescent="0.35">
      <c r="A5" s="353"/>
      <c r="B5" s="80"/>
      <c r="C5" s="80"/>
      <c r="D5" s="80"/>
      <c r="E5" s="80"/>
      <c r="F5" s="80"/>
      <c r="G5" s="80"/>
      <c r="H5" s="80"/>
      <c r="I5" s="80"/>
      <c r="J5" s="80"/>
    </row>
    <row r="6" spans="1:10" s="100" customFormat="1" ht="18" customHeight="1" x14ac:dyDescent="0.3">
      <c r="A6" s="166" t="s">
        <v>6</v>
      </c>
      <c r="B6" s="977" t="s">
        <v>5</v>
      </c>
      <c r="C6" s="977"/>
      <c r="D6" s="977"/>
      <c r="E6" s="977"/>
      <c r="F6" s="977"/>
      <c r="G6" s="977"/>
      <c r="H6" s="978"/>
    </row>
    <row r="7" spans="1:10" s="100" customFormat="1" ht="18" customHeight="1" x14ac:dyDescent="0.3">
      <c r="A7" s="142">
        <v>1</v>
      </c>
      <c r="B7" s="983" t="s">
        <v>226</v>
      </c>
      <c r="C7" s="983"/>
      <c r="D7" s="983"/>
      <c r="E7" s="983"/>
      <c r="F7" s="983"/>
      <c r="G7" s="983"/>
      <c r="H7" s="984"/>
    </row>
    <row r="8" spans="1:10" s="100" customFormat="1" ht="18" customHeight="1" x14ac:dyDescent="0.3">
      <c r="A8" s="142">
        <v>2</v>
      </c>
      <c r="B8" s="983" t="s">
        <v>209</v>
      </c>
      <c r="C8" s="983"/>
      <c r="D8" s="983"/>
      <c r="E8" s="983"/>
      <c r="F8" s="983"/>
      <c r="G8" s="983"/>
      <c r="H8" s="984"/>
    </row>
    <row r="9" spans="1:10" s="100" customFormat="1" ht="18" customHeight="1" x14ac:dyDescent="0.3">
      <c r="A9" s="142">
        <v>3</v>
      </c>
      <c r="B9" s="983" t="s">
        <v>207</v>
      </c>
      <c r="C9" s="983"/>
      <c r="D9" s="983"/>
      <c r="E9" s="983"/>
      <c r="F9" s="983"/>
      <c r="G9" s="983"/>
      <c r="H9" s="984"/>
    </row>
    <row r="10" spans="1:10" s="100" customFormat="1" ht="33" customHeight="1" x14ac:dyDescent="0.3">
      <c r="A10" s="142">
        <v>4</v>
      </c>
      <c r="B10" s="1002" t="s">
        <v>412</v>
      </c>
      <c r="C10" s="1002"/>
      <c r="D10" s="1002"/>
      <c r="E10" s="1002"/>
      <c r="F10" s="1002"/>
      <c r="G10" s="1002"/>
      <c r="H10" s="1003"/>
    </row>
    <row r="11" spans="1:10" s="100" customFormat="1" ht="30" customHeight="1" x14ac:dyDescent="0.3">
      <c r="A11" s="147">
        <v>5</v>
      </c>
      <c r="B11" s="772" t="s">
        <v>230</v>
      </c>
      <c r="C11" s="773"/>
      <c r="D11" s="773"/>
      <c r="E11" s="773"/>
      <c r="F11" s="773"/>
      <c r="G11" s="773"/>
      <c r="H11" s="774"/>
      <c r="I11" s="262"/>
      <c r="J11" s="263"/>
    </row>
    <row r="12" spans="1:10" s="100" customFormat="1" ht="15" thickBot="1" x14ac:dyDescent="0.35">
      <c r="A12" s="363">
        <v>6</v>
      </c>
      <c r="B12" s="979" t="s">
        <v>208</v>
      </c>
      <c r="C12" s="979"/>
      <c r="D12" s="979"/>
      <c r="E12" s="979"/>
      <c r="F12" s="979"/>
      <c r="G12" s="979"/>
      <c r="H12" s="980"/>
    </row>
    <row r="13" spans="1:10" s="100" customFormat="1" ht="18" customHeight="1" thickBot="1" x14ac:dyDescent="0.35">
      <c r="A13" s="50"/>
      <c r="B13" s="50"/>
      <c r="C13" s="50"/>
      <c r="D13" s="50"/>
      <c r="E13" s="50"/>
      <c r="F13" s="50"/>
      <c r="G13" s="50"/>
      <c r="H13" s="50"/>
    </row>
    <row r="14" spans="1:10" s="100" customFormat="1" ht="18" customHeight="1" thickBot="1" x14ac:dyDescent="0.35">
      <c r="A14" s="991" t="s">
        <v>48</v>
      </c>
      <c r="B14" s="992"/>
      <c r="C14" s="992"/>
      <c r="D14" s="992"/>
      <c r="E14" s="992"/>
      <c r="F14" s="992"/>
      <c r="G14" s="992"/>
      <c r="H14" s="993"/>
    </row>
    <row r="15" spans="1:10" s="100" customFormat="1" ht="18" customHeight="1" x14ac:dyDescent="0.3">
      <c r="A15" s="50"/>
      <c r="B15" s="50"/>
      <c r="C15" s="50"/>
      <c r="D15" s="50"/>
      <c r="E15" s="50"/>
      <c r="F15" s="50"/>
      <c r="G15" s="50"/>
      <c r="H15" s="50"/>
    </row>
    <row r="16" spans="1:10" s="100" customFormat="1" ht="32.1" customHeight="1" x14ac:dyDescent="0.3">
      <c r="A16" s="27"/>
      <c r="B16" s="162" t="s">
        <v>9</v>
      </c>
      <c r="C16" s="162" t="s">
        <v>153</v>
      </c>
      <c r="D16" s="163" t="s">
        <v>26</v>
      </c>
      <c r="E16" s="994" t="s">
        <v>7</v>
      </c>
      <c r="F16" s="995"/>
      <c r="G16" s="996" t="s">
        <v>40</v>
      </c>
      <c r="H16" s="997"/>
    </row>
    <row r="17" spans="1:8" s="100" customFormat="1" ht="18" customHeight="1" x14ac:dyDescent="0.3">
      <c r="A17" s="78" t="s">
        <v>3</v>
      </c>
      <c r="B17" s="79" t="s">
        <v>452</v>
      </c>
      <c r="C17" s="51">
        <v>1600000</v>
      </c>
      <c r="D17" s="349">
        <f>'Desks and Tables Detail'!C61</f>
        <v>0.62741666666666684</v>
      </c>
      <c r="E17" s="987">
        <f>IFERROR((C17*D17),"")</f>
        <v>1003866.666666667</v>
      </c>
      <c r="F17" s="988"/>
      <c r="G17" s="989">
        <f>IFERROR((C17-E17),"")</f>
        <v>596133.33333333302</v>
      </c>
      <c r="H17" s="990"/>
    </row>
    <row r="18" spans="1:8" s="100" customFormat="1" ht="18" customHeight="1" x14ac:dyDescent="0.3">
      <c r="A18" s="78" t="s">
        <v>4</v>
      </c>
      <c r="B18" s="79" t="s">
        <v>453</v>
      </c>
      <c r="C18" s="51">
        <v>500000</v>
      </c>
      <c r="D18" s="350">
        <f>'Desks and Tables Detail'!E61</f>
        <v>0.63616666666666666</v>
      </c>
      <c r="E18" s="985">
        <f>IFERROR((C18*D18),"")</f>
        <v>318083.33333333331</v>
      </c>
      <c r="F18" s="1004"/>
      <c r="G18" s="981">
        <f>IFERROR((C18-E18),"")</f>
        <v>181916.66666666669</v>
      </c>
      <c r="H18" s="982"/>
    </row>
    <row r="19" spans="1:8" s="100" customFormat="1" ht="18" customHeight="1" x14ac:dyDescent="0.3">
      <c r="A19" s="78" t="s">
        <v>2</v>
      </c>
      <c r="B19" s="79" t="s">
        <v>347</v>
      </c>
      <c r="C19" s="51">
        <v>600000</v>
      </c>
      <c r="D19" s="350">
        <f>'Desks and Tables Detail'!G61</f>
        <v>0.64491666666666647</v>
      </c>
      <c r="E19" s="985">
        <f>IFERROR((C19*D19),"")</f>
        <v>386949.99999999988</v>
      </c>
      <c r="F19" s="1004"/>
      <c r="G19" s="981">
        <f>IFERROR((C19-E19),"")</f>
        <v>213050.00000000012</v>
      </c>
      <c r="H19" s="982"/>
    </row>
    <row r="20" spans="1:8" s="100" customFormat="1" ht="18" customHeight="1" thickBot="1" x14ac:dyDescent="0.35">
      <c r="A20" s="88"/>
      <c r="B20" s="15"/>
      <c r="C20" s="39"/>
      <c r="D20" s="4"/>
      <c r="E20" s="4"/>
      <c r="F20" s="52"/>
      <c r="G20" s="48"/>
      <c r="H20" s="48"/>
    </row>
    <row r="21" spans="1:8" s="5" customFormat="1" ht="18" customHeight="1" thickBot="1" x14ac:dyDescent="0.35">
      <c r="A21" s="88"/>
      <c r="B21" s="1000" t="s">
        <v>93</v>
      </c>
      <c r="C21" s="1001"/>
      <c r="D21" s="1001"/>
      <c r="E21" s="1001"/>
      <c r="F21" s="1001"/>
      <c r="G21" s="998">
        <f>SUM(G17:H20)</f>
        <v>991099.99999999988</v>
      </c>
      <c r="H21" s="999"/>
    </row>
    <row r="22" spans="1:8" s="101" customFormat="1" ht="18" customHeight="1" thickBot="1" x14ac:dyDescent="0.35"/>
    <row r="23" spans="1:8" s="101" customFormat="1" ht="18" customHeight="1" thickBot="1" x14ac:dyDescent="0.35">
      <c r="A23" s="991" t="s">
        <v>49</v>
      </c>
      <c r="B23" s="992"/>
      <c r="C23" s="992"/>
      <c r="D23" s="992"/>
      <c r="E23" s="992"/>
      <c r="F23" s="992"/>
      <c r="G23" s="992"/>
      <c r="H23" s="993"/>
    </row>
    <row r="24" spans="1:8" s="101" customFormat="1" ht="18" customHeight="1" x14ac:dyDescent="0.3">
      <c r="A24" s="50"/>
      <c r="B24" s="50"/>
      <c r="C24" s="50"/>
      <c r="D24" s="50"/>
      <c r="E24" s="50"/>
      <c r="F24" s="50"/>
      <c r="G24" s="50"/>
      <c r="H24" s="50"/>
    </row>
    <row r="25" spans="1:8" s="101" customFormat="1" ht="32.1" customHeight="1" x14ac:dyDescent="0.3">
      <c r="A25" s="27"/>
      <c r="B25" s="162" t="s">
        <v>9</v>
      </c>
      <c r="C25" s="162" t="s">
        <v>8</v>
      </c>
      <c r="D25" s="163" t="s">
        <v>26</v>
      </c>
      <c r="E25" s="994" t="s">
        <v>7</v>
      </c>
      <c r="F25" s="995"/>
      <c r="G25" s="996" t="s">
        <v>40</v>
      </c>
      <c r="H25" s="997"/>
    </row>
    <row r="26" spans="1:8" s="101" customFormat="1" ht="18" customHeight="1" x14ac:dyDescent="0.3">
      <c r="A26" s="78" t="s">
        <v>3</v>
      </c>
      <c r="B26" s="79" t="s">
        <v>452</v>
      </c>
      <c r="C26" s="51">
        <v>1600000</v>
      </c>
      <c r="D26" s="349">
        <f>'Desks and Tables Detail'!C100</f>
        <v>0.54086666666666672</v>
      </c>
      <c r="E26" s="985">
        <f>IFERROR((C26*D26),"")</f>
        <v>865386.66666666674</v>
      </c>
      <c r="F26" s="986"/>
      <c r="G26" s="981">
        <f>IFERROR((C26-E26),"")</f>
        <v>734613.33333333326</v>
      </c>
      <c r="H26" s="982"/>
    </row>
    <row r="27" spans="1:8" s="101" customFormat="1" ht="18" customHeight="1" x14ac:dyDescent="0.3">
      <c r="A27" s="78" t="s">
        <v>4</v>
      </c>
      <c r="B27" s="79" t="s">
        <v>453</v>
      </c>
      <c r="C27" s="51">
        <v>500000</v>
      </c>
      <c r="D27" s="350">
        <f>'Desks and Tables Detail'!E100</f>
        <v>0.55119999999999991</v>
      </c>
      <c r="E27" s="985">
        <f>IFERROR((C27*D27),"")</f>
        <v>275599.99999999994</v>
      </c>
      <c r="F27" s="986"/>
      <c r="G27" s="981">
        <f>IFERROR((C27-E27),"")</f>
        <v>224400.00000000006</v>
      </c>
      <c r="H27" s="982"/>
    </row>
    <row r="28" spans="1:8" s="101" customFormat="1" ht="18" customHeight="1" x14ac:dyDescent="0.3">
      <c r="A28" s="78" t="s">
        <v>2</v>
      </c>
      <c r="B28" s="79" t="s">
        <v>347</v>
      </c>
      <c r="C28" s="51">
        <v>130000</v>
      </c>
      <c r="D28" s="350">
        <f>'Desks and Tables Detail'!G100</f>
        <v>0.56320000000000003</v>
      </c>
      <c r="E28" s="985">
        <f>IFERROR((C28*D28),"")</f>
        <v>73216</v>
      </c>
      <c r="F28" s="986"/>
      <c r="G28" s="981">
        <f>IFERROR((C28-E28),"")</f>
        <v>56784</v>
      </c>
      <c r="H28" s="982"/>
    </row>
    <row r="29" spans="1:8" s="101" customFormat="1" ht="18" customHeight="1" thickBot="1" x14ac:dyDescent="0.35">
      <c r="A29" s="88"/>
      <c r="B29" s="15"/>
      <c r="C29" s="39"/>
      <c r="D29" s="4"/>
      <c r="E29" s="4"/>
      <c r="F29" s="52"/>
      <c r="G29" s="48"/>
      <c r="H29" s="48"/>
    </row>
    <row r="30" spans="1:8" s="101" customFormat="1" ht="18" customHeight="1" thickBot="1" x14ac:dyDescent="0.35">
      <c r="A30" s="88"/>
      <c r="B30" s="1000" t="s">
        <v>94</v>
      </c>
      <c r="C30" s="1001"/>
      <c r="D30" s="1001"/>
      <c r="E30" s="1001"/>
      <c r="F30" s="1001"/>
      <c r="G30" s="998">
        <f>SUM(G26:H29)</f>
        <v>1015797.3333333333</v>
      </c>
      <c r="H30" s="999"/>
    </row>
    <row r="31" spans="1:8" s="101" customFormat="1" ht="18" customHeight="1" thickBot="1" x14ac:dyDescent="0.35">
      <c r="A31" s="88"/>
      <c r="B31" s="10"/>
      <c r="C31" s="10"/>
      <c r="D31" s="10"/>
      <c r="E31" s="10"/>
      <c r="F31" s="10"/>
      <c r="G31" s="49"/>
      <c r="H31" s="49"/>
    </row>
    <row r="32" spans="1:8" ht="18" customHeight="1" thickBot="1" x14ac:dyDescent="0.35">
      <c r="A32" s="1"/>
      <c r="B32" s="1000" t="s">
        <v>98</v>
      </c>
      <c r="C32" s="1001"/>
      <c r="D32" s="1001"/>
      <c r="E32" s="1001"/>
      <c r="F32" s="1001"/>
      <c r="G32" s="998">
        <f>G21+G30</f>
        <v>2006897.333333333</v>
      </c>
      <c r="H32" s="999"/>
    </row>
    <row r="33" spans="1:8" ht="18" customHeight="1" thickBot="1" x14ac:dyDescent="0.35">
      <c r="A33" s="1"/>
      <c r="B33" s="1"/>
      <c r="C33" s="1"/>
      <c r="D33" s="1"/>
      <c r="E33" s="1"/>
      <c r="F33" s="1"/>
      <c r="G33" s="1"/>
      <c r="H33" s="1"/>
    </row>
    <row r="34" spans="1:8" ht="18" customHeight="1" thickBot="1" x14ac:dyDescent="0.35">
      <c r="A34" s="1"/>
      <c r="B34" s="1000" t="s">
        <v>99</v>
      </c>
      <c r="C34" s="1001"/>
      <c r="D34" s="1001"/>
      <c r="E34" s="1001"/>
      <c r="F34" s="1001"/>
      <c r="G34" s="998">
        <f>'Desks and Tables Market Basket'!K56</f>
        <v>374093.14</v>
      </c>
      <c r="H34" s="999"/>
    </row>
    <row r="35" spans="1:8" ht="18" customHeight="1" thickBot="1" x14ac:dyDescent="0.35">
      <c r="A35" s="1"/>
      <c r="B35" s="1"/>
      <c r="C35" s="1"/>
      <c r="D35" s="1"/>
      <c r="E35" s="1"/>
      <c r="F35" s="1"/>
      <c r="G35" s="1"/>
      <c r="H35" s="1"/>
    </row>
    <row r="36" spans="1:8" ht="18" customHeight="1" thickBot="1" x14ac:dyDescent="0.35">
      <c r="A36" s="1"/>
      <c r="B36" s="1000" t="s">
        <v>100</v>
      </c>
      <c r="C36" s="1001"/>
      <c r="D36" s="1001"/>
      <c r="E36" s="1001"/>
      <c r="F36" s="1001"/>
      <c r="G36" s="998">
        <f>G30+G32+G34</f>
        <v>3396787.8066666662</v>
      </c>
      <c r="H36" s="999"/>
    </row>
    <row r="37" spans="1:8" ht="18" customHeight="1" x14ac:dyDescent="0.3">
      <c r="A37" s="1"/>
      <c r="B37" s="1"/>
      <c r="C37" s="1"/>
      <c r="D37" s="1"/>
      <c r="E37" s="1"/>
      <c r="F37" s="1"/>
      <c r="G37" s="1"/>
      <c r="H37" s="1"/>
    </row>
  </sheetData>
  <sheetProtection algorithmName="SHA-512" hashValue="9Lvb4IFhQu7+nCm7UKh34dCmsOugYYlSA4Kd+yJiK5qxxhCOiziFZYpYFBL8W8Y2Jtk/TDpkJWrs/oOEJkFYGw==" saltValue="VQDR98WNWsXuLINPVVznRw==" spinCount="100000" sheet="1" objects="1" scenarios="1"/>
  <mergeCells count="37">
    <mergeCell ref="B7:H7"/>
    <mergeCell ref="B10:H10"/>
    <mergeCell ref="B11:H11"/>
    <mergeCell ref="B34:F34"/>
    <mergeCell ref="G34:H34"/>
    <mergeCell ref="B32:F32"/>
    <mergeCell ref="G32:H32"/>
    <mergeCell ref="E18:F18"/>
    <mergeCell ref="G18:H18"/>
    <mergeCell ref="E25:F25"/>
    <mergeCell ref="G25:H25"/>
    <mergeCell ref="E19:F19"/>
    <mergeCell ref="G19:H19"/>
    <mergeCell ref="B21:F21"/>
    <mergeCell ref="A23:H23"/>
    <mergeCell ref="E26:F26"/>
    <mergeCell ref="B36:F36"/>
    <mergeCell ref="G36:H36"/>
    <mergeCell ref="B30:F30"/>
    <mergeCell ref="G30:H30"/>
    <mergeCell ref="E28:F28"/>
    <mergeCell ref="B6:H6"/>
    <mergeCell ref="A2:H2"/>
    <mergeCell ref="A1:H1"/>
    <mergeCell ref="B12:H12"/>
    <mergeCell ref="G28:H28"/>
    <mergeCell ref="B8:H8"/>
    <mergeCell ref="B9:H9"/>
    <mergeCell ref="E27:F27"/>
    <mergeCell ref="G27:H27"/>
    <mergeCell ref="E17:F17"/>
    <mergeCell ref="G17:H17"/>
    <mergeCell ref="A14:H14"/>
    <mergeCell ref="E16:F16"/>
    <mergeCell ref="G16:H16"/>
    <mergeCell ref="G21:H21"/>
    <mergeCell ref="G26:H26"/>
  </mergeCells>
  <phoneticPr fontId="3" type="noConversion"/>
  <pageMargins left="0.7" right="0.7" top="0.75" bottom="0.75" header="0.3" footer="0.3"/>
  <pageSetup scale="68" orientation="landscape" r:id="rId1"/>
  <headerFooter>
    <oddFooter>&amp;R&amp;A - Page &amp;P of &amp;N</oddFooter>
  </headerFooter>
  <rowBreaks count="1" manualBreakCount="1">
    <brk id="22" max="16383" man="1"/>
  </rowBreaks>
  <ignoredErrors>
    <ignoredError sqref="D17:D18 D26:D27 G30" evalError="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9" tint="0.39997558519241921"/>
    <pageSetUpPr fitToPage="1"/>
  </sheetPr>
  <dimension ref="A1:L60"/>
  <sheetViews>
    <sheetView showGridLines="0" topLeftCell="A43" zoomScale="55" zoomScaleNormal="55" workbookViewId="0">
      <selection activeCell="A53" sqref="A53"/>
    </sheetView>
  </sheetViews>
  <sheetFormatPr defaultColWidth="9.109375" defaultRowHeight="14.4" x14ac:dyDescent="0.3"/>
  <cols>
    <col min="1" max="3" width="23.6640625" style="98" customWidth="1"/>
    <col min="4" max="4" width="20.33203125" style="98" customWidth="1"/>
    <col min="5" max="5" width="19.5546875" style="98" customWidth="1"/>
    <col min="6" max="6" width="40.109375" style="98" customWidth="1"/>
    <col min="7" max="7" width="18.6640625" style="99" customWidth="1"/>
    <col min="8" max="8" width="10.109375" style="99" customWidth="1"/>
    <col min="9" max="9" width="18.6640625" style="99" customWidth="1"/>
    <col min="10" max="10" width="10.6640625" style="54" bestFit="1" customWidth="1"/>
    <col min="11" max="11" width="15.5546875" style="99" customWidth="1"/>
    <col min="12" max="12" width="19.44140625" style="18" customWidth="1"/>
    <col min="13" max="16384" width="9.109375" style="98"/>
  </cols>
  <sheetData>
    <row r="1" spans="1:12" s="6" customFormat="1" ht="18" x14ac:dyDescent="0.3">
      <c r="A1" s="752" t="str">
        <f>'Monolithic Systems '!A1:J1</f>
        <v>Attachment D: Cost Schedule</v>
      </c>
      <c r="B1" s="752"/>
      <c r="C1" s="752"/>
      <c r="D1" s="752"/>
      <c r="E1" s="752"/>
      <c r="F1" s="752"/>
      <c r="G1" s="752"/>
      <c r="H1" s="752"/>
      <c r="I1" s="752"/>
      <c r="J1" s="752"/>
      <c r="K1" s="752"/>
      <c r="L1" s="752"/>
    </row>
    <row r="2" spans="1:12" s="21" customFormat="1" ht="18" customHeight="1" thickBot="1" x14ac:dyDescent="0.35">
      <c r="A2" s="758" t="s">
        <v>180</v>
      </c>
      <c r="B2" s="758"/>
      <c r="C2" s="758"/>
      <c r="D2" s="758"/>
      <c r="E2" s="758"/>
      <c r="F2" s="758"/>
      <c r="G2" s="758"/>
      <c r="H2" s="758"/>
      <c r="I2" s="758"/>
      <c r="J2" s="758"/>
      <c r="K2" s="758"/>
      <c r="L2" s="758"/>
    </row>
    <row r="3" spans="1:12" s="21" customFormat="1" ht="6.75" customHeight="1" x14ac:dyDescent="0.3">
      <c r="A3" s="353"/>
      <c r="B3" s="353"/>
      <c r="C3" s="353"/>
      <c r="D3" s="353"/>
      <c r="E3" s="353"/>
      <c r="F3" s="353"/>
      <c r="G3" s="353"/>
      <c r="H3" s="353"/>
      <c r="I3" s="353"/>
      <c r="J3" s="353"/>
    </row>
    <row r="4" spans="1:12" s="6" customFormat="1" ht="18" customHeight="1" x14ac:dyDescent="0.3">
      <c r="A4" s="353" t="str">
        <f>Scores!B4</f>
        <v>Vendor Name:</v>
      </c>
      <c r="B4" s="80" t="str">
        <f>Scores!E4</f>
        <v xml:space="preserve">Allsteel Inc. </v>
      </c>
      <c r="C4" s="80"/>
      <c r="D4" s="80"/>
      <c r="E4" s="80"/>
      <c r="F4" s="80"/>
      <c r="G4" s="80"/>
      <c r="H4" s="80"/>
      <c r="I4" s="80"/>
      <c r="J4" s="80"/>
    </row>
    <row r="5" spans="1:12" s="21" customFormat="1" ht="9.75" customHeight="1" thickBot="1" x14ac:dyDescent="0.35">
      <c r="A5" s="353"/>
      <c r="B5" s="80"/>
      <c r="C5" s="80"/>
      <c r="D5" s="80"/>
      <c r="E5" s="80"/>
      <c r="F5" s="80"/>
      <c r="G5" s="80"/>
      <c r="H5" s="80"/>
      <c r="I5" s="80"/>
      <c r="J5" s="80"/>
    </row>
    <row r="6" spans="1:12" s="100" customFormat="1" ht="18" customHeight="1" x14ac:dyDescent="0.3">
      <c r="A6" s="167" t="s">
        <v>6</v>
      </c>
      <c r="B6" s="1032"/>
      <c r="C6" s="1033"/>
      <c r="D6" s="1033"/>
      <c r="E6" s="1033"/>
      <c r="F6" s="1033"/>
      <c r="G6" s="1033"/>
      <c r="H6" s="1033"/>
      <c r="I6" s="1033"/>
      <c r="J6" s="1033"/>
      <c r="K6" s="1033"/>
      <c r="L6" s="1034"/>
    </row>
    <row r="7" spans="1:12" s="100" customFormat="1" ht="18" customHeight="1" x14ac:dyDescent="0.3">
      <c r="A7" s="143">
        <v>1</v>
      </c>
      <c r="B7" s="983" t="s">
        <v>465</v>
      </c>
      <c r="C7" s="983"/>
      <c r="D7" s="983"/>
      <c r="E7" s="983"/>
      <c r="F7" s="983"/>
      <c r="G7" s="983"/>
      <c r="H7" s="983"/>
      <c r="I7" s="983"/>
      <c r="J7" s="983"/>
      <c r="K7" s="1038"/>
      <c r="L7" s="984"/>
    </row>
    <row r="8" spans="1:12" s="100" customFormat="1" ht="18" customHeight="1" x14ac:dyDescent="0.3">
      <c r="A8" s="143">
        <v>2</v>
      </c>
      <c r="B8" s="983" t="s">
        <v>318</v>
      </c>
      <c r="C8" s="983"/>
      <c r="D8" s="983"/>
      <c r="E8" s="983"/>
      <c r="F8" s="983"/>
      <c r="G8" s="983"/>
      <c r="H8" s="983"/>
      <c r="I8" s="983"/>
      <c r="J8" s="983"/>
      <c r="K8" s="1038"/>
      <c r="L8" s="984"/>
    </row>
    <row r="9" spans="1:12" s="100" customFormat="1" ht="18" customHeight="1" x14ac:dyDescent="0.3">
      <c r="A9" s="143">
        <v>3</v>
      </c>
      <c r="B9" s="983" t="s">
        <v>328</v>
      </c>
      <c r="C9" s="983"/>
      <c r="D9" s="983"/>
      <c r="E9" s="983"/>
      <c r="F9" s="983"/>
      <c r="G9" s="983"/>
      <c r="H9" s="983"/>
      <c r="I9" s="983"/>
      <c r="J9" s="983"/>
      <c r="K9" s="1038"/>
      <c r="L9" s="984"/>
    </row>
    <row r="10" spans="1:12" s="53" customFormat="1" x14ac:dyDescent="0.3">
      <c r="A10" s="143">
        <v>4</v>
      </c>
      <c r="B10" s="983" t="s">
        <v>210</v>
      </c>
      <c r="C10" s="983"/>
      <c r="D10" s="983"/>
      <c r="E10" s="983"/>
      <c r="F10" s="983"/>
      <c r="G10" s="983"/>
      <c r="H10" s="983"/>
      <c r="I10" s="983"/>
      <c r="J10" s="983"/>
      <c r="K10" s="1038"/>
      <c r="L10" s="984"/>
    </row>
    <row r="11" spans="1:12" s="100" customFormat="1" x14ac:dyDescent="0.3">
      <c r="A11" s="142">
        <v>5</v>
      </c>
      <c r="B11" s="983" t="s">
        <v>211</v>
      </c>
      <c r="C11" s="983"/>
      <c r="D11" s="983"/>
      <c r="E11" s="983"/>
      <c r="F11" s="983"/>
      <c r="G11" s="983"/>
      <c r="H11" s="983"/>
      <c r="I11" s="983"/>
      <c r="J11" s="983"/>
      <c r="K11" s="983"/>
      <c r="L11" s="984"/>
    </row>
    <row r="12" spans="1:12" s="100" customFormat="1" x14ac:dyDescent="0.3">
      <c r="A12" s="142">
        <v>6</v>
      </c>
      <c r="B12" s="1041" t="s">
        <v>440</v>
      </c>
      <c r="C12" s="1042"/>
      <c r="D12" s="1042"/>
      <c r="E12" s="1042"/>
      <c r="F12" s="1042"/>
      <c r="G12" s="1042"/>
      <c r="H12" s="1042"/>
      <c r="I12" s="1042"/>
      <c r="J12" s="1042"/>
      <c r="K12" s="1042"/>
      <c r="L12" s="1043"/>
    </row>
    <row r="13" spans="1:12" s="100" customFormat="1" x14ac:dyDescent="0.3">
      <c r="A13" s="147">
        <v>7</v>
      </c>
      <c r="B13" s="1039" t="s">
        <v>399</v>
      </c>
      <c r="C13" s="1039"/>
      <c r="D13" s="1039"/>
      <c r="E13" s="1039"/>
      <c r="F13" s="1039"/>
      <c r="G13" s="1039"/>
      <c r="H13" s="1039"/>
      <c r="I13" s="1039"/>
      <c r="J13" s="1039"/>
      <c r="K13" s="1039"/>
      <c r="L13" s="1040"/>
    </row>
    <row r="14" spans="1:12" s="100" customFormat="1" ht="31.5" customHeight="1" x14ac:dyDescent="0.3">
      <c r="A14" s="147">
        <v>8</v>
      </c>
      <c r="B14" s="1039" t="s">
        <v>414</v>
      </c>
      <c r="C14" s="1039"/>
      <c r="D14" s="1039"/>
      <c r="E14" s="1039"/>
      <c r="F14" s="1039"/>
      <c r="G14" s="1039"/>
      <c r="H14" s="1039"/>
      <c r="I14" s="1039"/>
      <c r="J14" s="1039"/>
      <c r="K14" s="1039"/>
      <c r="L14" s="1040"/>
    </row>
    <row r="15" spans="1:12" s="351" customFormat="1" ht="31.5" customHeight="1" thickBot="1" x14ac:dyDescent="0.35">
      <c r="A15" s="267">
        <v>9</v>
      </c>
      <c r="B15" s="1044" t="s">
        <v>527</v>
      </c>
      <c r="C15" s="1044"/>
      <c r="D15" s="1044"/>
      <c r="E15" s="1044"/>
      <c r="F15" s="1044"/>
      <c r="G15" s="1044"/>
      <c r="H15" s="1044"/>
      <c r="I15" s="1044"/>
      <c r="J15" s="1044"/>
      <c r="K15" s="1044"/>
      <c r="L15" s="1045"/>
    </row>
    <row r="16" spans="1:12" s="100" customFormat="1" ht="15" thickBot="1" x14ac:dyDescent="0.35">
      <c r="A16" s="369"/>
      <c r="B16" s="368"/>
      <c r="C16" s="368"/>
      <c r="D16" s="104"/>
      <c r="E16" s="104"/>
      <c r="F16" s="104"/>
      <c r="G16" s="104"/>
      <c r="H16" s="104"/>
      <c r="I16" s="104"/>
      <c r="J16" s="104"/>
      <c r="K16" s="104"/>
      <c r="L16" s="57"/>
    </row>
    <row r="17" spans="1:12" s="101" customFormat="1" ht="18" customHeight="1" thickBot="1" x14ac:dyDescent="0.35">
      <c r="A17" s="1035" t="s">
        <v>10</v>
      </c>
      <c r="B17" s="1036"/>
      <c r="C17" s="1036"/>
      <c r="D17" s="1036"/>
      <c r="E17" s="1036"/>
      <c r="F17" s="1036"/>
      <c r="G17" s="1036"/>
      <c r="H17" s="1036"/>
      <c r="I17" s="1036"/>
      <c r="J17" s="1036"/>
      <c r="K17" s="1036"/>
      <c r="L17" s="1037"/>
    </row>
    <row r="18" spans="1:12" s="25" customFormat="1" ht="7.5" customHeight="1" thickBot="1" x14ac:dyDescent="0.35">
      <c r="A18" s="126"/>
      <c r="B18" s="127"/>
      <c r="C18" s="127"/>
      <c r="D18" s="127"/>
      <c r="E18" s="127"/>
      <c r="F18" s="127"/>
      <c r="G18" s="127"/>
      <c r="H18" s="127"/>
      <c r="I18" s="127"/>
      <c r="J18" s="127"/>
    </row>
    <row r="19" spans="1:12" s="100" customFormat="1" ht="18" customHeight="1" thickBot="1" x14ac:dyDescent="0.35">
      <c r="A19" s="104"/>
      <c r="B19" s="277"/>
      <c r="C19" s="1020" t="s">
        <v>91</v>
      </c>
      <c r="D19" s="1021"/>
      <c r="E19" s="1021"/>
      <c r="F19" s="1021"/>
      <c r="G19" s="1021"/>
      <c r="H19" s="1021"/>
      <c r="I19" s="1022"/>
      <c r="J19" s="278"/>
      <c r="K19" s="266"/>
      <c r="L19" s="266"/>
    </row>
    <row r="20" spans="1:12" s="100" customFormat="1" ht="18" customHeight="1" thickBot="1" x14ac:dyDescent="0.35">
      <c r="A20" s="1026" t="s">
        <v>528</v>
      </c>
      <c r="B20" s="1029" t="s">
        <v>795</v>
      </c>
      <c r="C20" s="1030"/>
      <c r="D20" s="1031"/>
      <c r="E20" s="1029"/>
      <c r="F20" s="1030"/>
      <c r="G20" s="1031"/>
      <c r="H20" s="1029"/>
      <c r="I20" s="1030"/>
      <c r="J20" s="1030"/>
      <c r="K20" s="1030"/>
      <c r="L20" s="1031"/>
    </row>
    <row r="21" spans="1:12" s="64" customFormat="1" ht="18" customHeight="1" thickBot="1" x14ac:dyDescent="0.35">
      <c r="A21" s="1027"/>
      <c r="B21" s="1029"/>
      <c r="C21" s="1030"/>
      <c r="D21" s="1031"/>
      <c r="E21" s="1029"/>
      <c r="F21" s="1030"/>
      <c r="G21" s="1031"/>
      <c r="H21" s="1029"/>
      <c r="I21" s="1030"/>
      <c r="J21" s="1030"/>
      <c r="K21" s="1030"/>
      <c r="L21" s="1031"/>
    </row>
    <row r="22" spans="1:12" s="100" customFormat="1" ht="18" customHeight="1" thickBot="1" x14ac:dyDescent="0.35">
      <c r="A22" s="1028"/>
      <c r="B22" s="1029"/>
      <c r="C22" s="1030"/>
      <c r="D22" s="1031"/>
      <c r="E22" s="1029"/>
      <c r="F22" s="1030"/>
      <c r="G22" s="1031"/>
      <c r="H22" s="1029"/>
      <c r="I22" s="1030"/>
      <c r="J22" s="1030"/>
      <c r="K22" s="1030"/>
      <c r="L22" s="1031"/>
    </row>
    <row r="23" spans="1:12" s="13" customFormat="1" ht="28.8" x14ac:dyDescent="0.3">
      <c r="A23" s="177" t="s">
        <v>25</v>
      </c>
      <c r="B23" s="621" t="s">
        <v>37</v>
      </c>
      <c r="C23" s="621" t="s">
        <v>36</v>
      </c>
      <c r="D23" s="622" t="s">
        <v>96</v>
      </c>
      <c r="E23" s="621" t="s">
        <v>139</v>
      </c>
      <c r="F23" s="621" t="s">
        <v>85</v>
      </c>
      <c r="G23" s="623" t="s">
        <v>154</v>
      </c>
      <c r="H23" s="622" t="s">
        <v>181</v>
      </c>
      <c r="I23" s="623" t="s">
        <v>149</v>
      </c>
      <c r="J23" s="624" t="s">
        <v>46</v>
      </c>
      <c r="K23" s="623" t="s">
        <v>151</v>
      </c>
      <c r="L23" s="625" t="s">
        <v>71</v>
      </c>
    </row>
    <row r="24" spans="1:12" s="100" customFormat="1" ht="43.2" x14ac:dyDescent="0.3">
      <c r="A24" s="545" t="s">
        <v>744</v>
      </c>
      <c r="B24" s="546" t="s">
        <v>793</v>
      </c>
      <c r="C24" s="547" t="s">
        <v>794</v>
      </c>
      <c r="D24" s="169" t="s">
        <v>86</v>
      </c>
      <c r="E24" s="549" t="s">
        <v>86</v>
      </c>
      <c r="F24" s="169" t="s">
        <v>540</v>
      </c>
      <c r="G24" s="551">
        <v>1192</v>
      </c>
      <c r="H24" s="258">
        <v>500</v>
      </c>
      <c r="I24" s="168">
        <f t="shared" ref="I24:I29" si="0">G24*H24</f>
        <v>596000</v>
      </c>
      <c r="J24" s="640">
        <v>0.73599999999999999</v>
      </c>
      <c r="K24" s="213">
        <f t="shared" ref="K24:K29" si="1">I24*J24</f>
        <v>438656</v>
      </c>
      <c r="L24" s="183">
        <f t="shared" ref="L24:L29" si="2">I24-K24</f>
        <v>157344</v>
      </c>
    </row>
    <row r="25" spans="1:12" s="100" customFormat="1" ht="57.6" x14ac:dyDescent="0.3">
      <c r="A25" s="545" t="s">
        <v>744</v>
      </c>
      <c r="B25" s="546" t="s">
        <v>793</v>
      </c>
      <c r="C25" s="547" t="s">
        <v>861</v>
      </c>
      <c r="D25" s="169" t="s">
        <v>87</v>
      </c>
      <c r="E25" s="549" t="s">
        <v>87</v>
      </c>
      <c r="F25" s="170" t="s">
        <v>529</v>
      </c>
      <c r="G25" s="551">
        <v>1771</v>
      </c>
      <c r="H25" s="258">
        <v>30</v>
      </c>
      <c r="I25" s="168">
        <f t="shared" si="0"/>
        <v>53130</v>
      </c>
      <c r="J25" s="640">
        <v>0.73599999999999999</v>
      </c>
      <c r="K25" s="213">
        <f t="shared" si="1"/>
        <v>39103.68</v>
      </c>
      <c r="L25" s="183">
        <f t="shared" si="2"/>
        <v>14026.32</v>
      </c>
    </row>
    <row r="26" spans="1:12" s="100" customFormat="1" ht="43.2" x14ac:dyDescent="0.3">
      <c r="A26" s="545" t="s">
        <v>744</v>
      </c>
      <c r="B26" s="546" t="s">
        <v>793</v>
      </c>
      <c r="C26" s="547" t="s">
        <v>860</v>
      </c>
      <c r="D26" s="169" t="s">
        <v>88</v>
      </c>
      <c r="E26" s="549" t="s">
        <v>88</v>
      </c>
      <c r="F26" s="170" t="s">
        <v>496</v>
      </c>
      <c r="G26" s="551">
        <v>1404</v>
      </c>
      <c r="H26" s="258">
        <v>30</v>
      </c>
      <c r="I26" s="168">
        <f t="shared" si="0"/>
        <v>42120</v>
      </c>
      <c r="J26" s="640">
        <v>0.73599999999999999</v>
      </c>
      <c r="K26" s="213">
        <f t="shared" si="1"/>
        <v>31000.32</v>
      </c>
      <c r="L26" s="183">
        <f t="shared" si="2"/>
        <v>11119.68</v>
      </c>
    </row>
    <row r="27" spans="1:12" s="100" customFormat="1" ht="43.2" x14ac:dyDescent="0.3">
      <c r="A27" s="545" t="s">
        <v>744</v>
      </c>
      <c r="B27" s="546" t="s">
        <v>793</v>
      </c>
      <c r="C27" s="547" t="s">
        <v>859</v>
      </c>
      <c r="D27" s="169" t="s">
        <v>539</v>
      </c>
      <c r="E27" s="549" t="s">
        <v>539</v>
      </c>
      <c r="F27" s="170" t="s">
        <v>497</v>
      </c>
      <c r="G27" s="551">
        <f>372+180+668+701</f>
        <v>1921</v>
      </c>
      <c r="H27" s="258">
        <v>30</v>
      </c>
      <c r="I27" s="168">
        <f t="shared" si="0"/>
        <v>57630</v>
      </c>
      <c r="J27" s="640">
        <v>0.73599999999999999</v>
      </c>
      <c r="K27" s="213">
        <f t="shared" si="1"/>
        <v>42415.68</v>
      </c>
      <c r="L27" s="183">
        <f t="shared" si="2"/>
        <v>15214.32</v>
      </c>
    </row>
    <row r="28" spans="1:12" s="100" customFormat="1" ht="43.2" x14ac:dyDescent="0.3">
      <c r="A28" s="545" t="s">
        <v>744</v>
      </c>
      <c r="B28" s="546" t="s">
        <v>793</v>
      </c>
      <c r="C28" s="547" t="s">
        <v>858</v>
      </c>
      <c r="D28" s="169" t="s">
        <v>88</v>
      </c>
      <c r="E28" s="549" t="s">
        <v>88</v>
      </c>
      <c r="F28" s="170" t="s">
        <v>498</v>
      </c>
      <c r="G28" s="551">
        <v>665</v>
      </c>
      <c r="H28" s="258">
        <v>30</v>
      </c>
      <c r="I28" s="168">
        <f t="shared" si="0"/>
        <v>19950</v>
      </c>
      <c r="J28" s="640">
        <v>0.73599999999999999</v>
      </c>
      <c r="K28" s="213">
        <f t="shared" si="1"/>
        <v>14683.199999999999</v>
      </c>
      <c r="L28" s="183">
        <f t="shared" si="2"/>
        <v>5266.8000000000011</v>
      </c>
    </row>
    <row r="29" spans="1:12" s="100" customFormat="1" ht="43.8" thickBot="1" x14ac:dyDescent="0.35">
      <c r="A29" s="545" t="s">
        <v>744</v>
      </c>
      <c r="B29" s="546" t="s">
        <v>793</v>
      </c>
      <c r="C29" s="548" t="s">
        <v>857</v>
      </c>
      <c r="D29" s="184" t="s">
        <v>495</v>
      </c>
      <c r="E29" s="550" t="s">
        <v>495</v>
      </c>
      <c r="F29" s="185" t="s">
        <v>499</v>
      </c>
      <c r="G29" s="551">
        <v>1648</v>
      </c>
      <c r="H29" s="259">
        <v>30</v>
      </c>
      <c r="I29" s="186">
        <f t="shared" si="0"/>
        <v>49440</v>
      </c>
      <c r="J29" s="640">
        <v>0.73599999999999999</v>
      </c>
      <c r="K29" s="348">
        <f t="shared" si="1"/>
        <v>36387.839999999997</v>
      </c>
      <c r="L29" s="187">
        <f t="shared" si="2"/>
        <v>13052.160000000003</v>
      </c>
    </row>
    <row r="30" spans="1:12" s="100" customFormat="1" ht="18" customHeight="1" thickBot="1" x14ac:dyDescent="0.35">
      <c r="F30" s="102"/>
      <c r="G30" s="103"/>
      <c r="H30" s="103"/>
      <c r="I30" s="103"/>
      <c r="J30" s="102"/>
      <c r="L30" s="57"/>
    </row>
    <row r="31" spans="1:12" s="27" customFormat="1" ht="18" customHeight="1" thickBot="1" x14ac:dyDescent="0.35">
      <c r="C31" s="268"/>
      <c r="D31" s="268"/>
      <c r="E31" s="279"/>
      <c r="F31" s="1017" t="s">
        <v>80</v>
      </c>
      <c r="G31" s="1018"/>
      <c r="H31" s="1018"/>
      <c r="I31" s="1018"/>
      <c r="J31" s="1019"/>
      <c r="K31" s="998">
        <f>SUM(L24:L29)</f>
        <v>216023.28</v>
      </c>
      <c r="L31" s="999"/>
    </row>
    <row r="32" spans="1:12" s="100" customFormat="1" ht="18" customHeight="1" thickBot="1" x14ac:dyDescent="0.35">
      <c r="G32" s="102"/>
      <c r="H32" s="102"/>
      <c r="I32" s="102"/>
      <c r="J32" s="103"/>
      <c r="K32" s="102"/>
      <c r="L32" s="57"/>
    </row>
    <row r="33" spans="1:12" s="100" customFormat="1" ht="18" customHeight="1" thickBot="1" x14ac:dyDescent="0.35">
      <c r="A33" s="1023" t="s">
        <v>50</v>
      </c>
      <c r="B33" s="1024"/>
      <c r="C33" s="1024"/>
      <c r="D33" s="1024"/>
      <c r="E33" s="1024"/>
      <c r="F33" s="1024"/>
      <c r="G33" s="1024"/>
      <c r="H33" s="1024"/>
      <c r="I33" s="1024"/>
      <c r="J33" s="1024"/>
      <c r="K33" s="1024"/>
      <c r="L33" s="1025"/>
    </row>
    <row r="34" spans="1:12" s="100" customFormat="1" ht="4.5" customHeight="1" thickBot="1" x14ac:dyDescent="0.35">
      <c r="A34" s="369"/>
      <c r="B34" s="369"/>
      <c r="C34" s="369"/>
      <c r="G34" s="102"/>
      <c r="H34" s="102"/>
      <c r="I34" s="102"/>
      <c r="J34" s="103"/>
      <c r="K34" s="102"/>
      <c r="L34" s="57"/>
    </row>
    <row r="35" spans="1:12" s="100" customFormat="1" ht="18" customHeight="1" thickBot="1" x14ac:dyDescent="0.35">
      <c r="A35" s="104"/>
      <c r="B35" s="277"/>
      <c r="C35" s="1010" t="s">
        <v>92</v>
      </c>
      <c r="D35" s="1011"/>
      <c r="E35" s="1011"/>
      <c r="F35" s="1011"/>
      <c r="G35" s="1011"/>
      <c r="H35" s="1011"/>
      <c r="I35" s="1012"/>
      <c r="J35" s="278"/>
      <c r="K35" s="266"/>
      <c r="L35" s="266"/>
    </row>
    <row r="36" spans="1:12" s="100" customFormat="1" ht="6" customHeight="1" thickBot="1" x14ac:dyDescent="0.35">
      <c r="A36" s="369"/>
      <c r="B36" s="369"/>
      <c r="C36" s="369"/>
      <c r="D36" s="369"/>
      <c r="E36" s="369"/>
      <c r="F36" s="369"/>
      <c r="G36" s="369"/>
      <c r="H36" s="369"/>
      <c r="I36" s="369"/>
      <c r="J36" s="369"/>
      <c r="K36" s="369"/>
      <c r="L36" s="57"/>
    </row>
    <row r="37" spans="1:12" s="64" customFormat="1" ht="29.4" thickBot="1" x14ac:dyDescent="0.35">
      <c r="A37" s="261" t="s">
        <v>329</v>
      </c>
      <c r="B37" s="1013" t="s">
        <v>869</v>
      </c>
      <c r="C37" s="1014"/>
      <c r="D37" s="1014"/>
      <c r="E37" s="1015"/>
      <c r="F37" s="261" t="s">
        <v>330</v>
      </c>
      <c r="G37" s="1016" t="s">
        <v>870</v>
      </c>
      <c r="H37" s="926"/>
      <c r="I37" s="926"/>
      <c r="J37" s="927"/>
    </row>
    <row r="38" spans="1:12" s="100" customFormat="1" ht="8.25" customHeight="1" thickBot="1" x14ac:dyDescent="0.35">
      <c r="A38" s="369"/>
      <c r="B38" s="369"/>
      <c r="C38" s="369"/>
      <c r="D38" s="369"/>
      <c r="E38" s="369"/>
      <c r="F38" s="369"/>
      <c r="G38" s="369"/>
      <c r="H38" s="369"/>
      <c r="I38" s="369"/>
      <c r="J38" s="369"/>
      <c r="K38" s="369"/>
      <c r="L38" s="57"/>
    </row>
    <row r="39" spans="1:12" s="100" customFormat="1" ht="28.8" x14ac:dyDescent="0.3">
      <c r="A39" s="177" t="s">
        <v>25</v>
      </c>
      <c r="B39" s="178" t="s">
        <v>37</v>
      </c>
      <c r="C39" s="178" t="s">
        <v>36</v>
      </c>
      <c r="D39" s="180" t="s">
        <v>96</v>
      </c>
      <c r="E39" s="178" t="s">
        <v>139</v>
      </c>
      <c r="F39" s="178" t="s">
        <v>85</v>
      </c>
      <c r="G39" s="179" t="s">
        <v>155</v>
      </c>
      <c r="H39" s="180" t="s">
        <v>181</v>
      </c>
      <c r="I39" s="179" t="s">
        <v>149</v>
      </c>
      <c r="J39" s="181" t="s">
        <v>46</v>
      </c>
      <c r="K39" s="179" t="s">
        <v>151</v>
      </c>
      <c r="L39" s="182" t="s">
        <v>71</v>
      </c>
    </row>
    <row r="40" spans="1:12" s="100" customFormat="1" ht="28.8" x14ac:dyDescent="0.3">
      <c r="A40" s="545" t="s">
        <v>744</v>
      </c>
      <c r="B40" s="553" t="s">
        <v>796</v>
      </c>
      <c r="C40" s="554" t="s">
        <v>798</v>
      </c>
      <c r="D40" s="171" t="s">
        <v>89</v>
      </c>
      <c r="E40" s="549" t="s">
        <v>799</v>
      </c>
      <c r="F40" s="352" t="s">
        <v>543</v>
      </c>
      <c r="G40" s="551">
        <v>1147</v>
      </c>
      <c r="H40" s="215">
        <v>100</v>
      </c>
      <c r="I40" s="168">
        <f>G40*H40</f>
        <v>114700</v>
      </c>
      <c r="J40" s="640">
        <v>0.63600000000000001</v>
      </c>
      <c r="K40" s="213">
        <f>I40*J40</f>
        <v>72949.2</v>
      </c>
      <c r="L40" s="183">
        <f>I40-K40</f>
        <v>41750.800000000003</v>
      </c>
    </row>
    <row r="41" spans="1:12" s="100" customFormat="1" ht="28.8" x14ac:dyDescent="0.3">
      <c r="A41" s="545" t="s">
        <v>744</v>
      </c>
      <c r="B41" s="553" t="s">
        <v>796</v>
      </c>
      <c r="C41" s="554" t="s">
        <v>863</v>
      </c>
      <c r="D41" s="171" t="s">
        <v>90</v>
      </c>
      <c r="E41" s="549" t="s">
        <v>90</v>
      </c>
      <c r="F41" s="352" t="s">
        <v>543</v>
      </c>
      <c r="G41" s="551">
        <v>3471</v>
      </c>
      <c r="H41" s="215">
        <v>10</v>
      </c>
      <c r="I41" s="168">
        <f>G41*H41</f>
        <v>34710</v>
      </c>
      <c r="J41" s="640">
        <v>0.63600000000000001</v>
      </c>
      <c r="K41" s="213">
        <f>I41*J41</f>
        <v>22075.56</v>
      </c>
      <c r="L41" s="183">
        <f>I41-K41</f>
        <v>12634.439999999999</v>
      </c>
    </row>
    <row r="42" spans="1:12" s="100" customFormat="1" ht="29.4" thickBot="1" x14ac:dyDescent="0.35">
      <c r="A42" s="545" t="s">
        <v>868</v>
      </c>
      <c r="B42" s="555" t="s">
        <v>862</v>
      </c>
      <c r="C42" s="556" t="s">
        <v>864</v>
      </c>
      <c r="D42" s="188" t="s">
        <v>284</v>
      </c>
      <c r="E42" s="550" t="s">
        <v>865</v>
      </c>
      <c r="F42" s="189" t="s">
        <v>543</v>
      </c>
      <c r="G42" s="557">
        <v>13039</v>
      </c>
      <c r="H42" s="260">
        <v>10</v>
      </c>
      <c r="I42" s="186">
        <f>G42*H42</f>
        <v>130390</v>
      </c>
      <c r="J42" s="641">
        <v>0.59</v>
      </c>
      <c r="K42" s="348">
        <f>I42*J42</f>
        <v>76930.099999999991</v>
      </c>
      <c r="L42" s="187">
        <f>I42-K42</f>
        <v>53459.900000000009</v>
      </c>
    </row>
    <row r="43" spans="1:12" s="100" customFormat="1" ht="18" customHeight="1" thickBot="1" x14ac:dyDescent="0.35">
      <c r="F43" s="102"/>
      <c r="G43" s="103"/>
      <c r="H43" s="103"/>
      <c r="I43" s="103"/>
      <c r="J43" s="102"/>
      <c r="L43" s="57"/>
    </row>
    <row r="44" spans="1:12" s="27" customFormat="1" ht="18" customHeight="1" thickBot="1" x14ac:dyDescent="0.35">
      <c r="C44" s="268"/>
      <c r="D44" s="268"/>
      <c r="E44" s="279"/>
      <c r="F44" s="1018" t="s">
        <v>73</v>
      </c>
      <c r="G44" s="1018"/>
      <c r="H44" s="1018"/>
      <c r="I44" s="1018"/>
      <c r="J44" s="1019"/>
      <c r="K44" s="998">
        <f>SUM(L40:L42)</f>
        <v>107845.14000000001</v>
      </c>
      <c r="L44" s="999"/>
    </row>
    <row r="45" spans="1:12" s="100" customFormat="1" ht="18" customHeight="1" thickBot="1" x14ac:dyDescent="0.35">
      <c r="A45" s="369"/>
      <c r="B45" s="369"/>
      <c r="C45" s="369"/>
      <c r="G45" s="102"/>
      <c r="H45" s="102"/>
      <c r="I45" s="102"/>
      <c r="J45" s="103"/>
      <c r="K45" s="102"/>
      <c r="L45" s="57"/>
    </row>
    <row r="46" spans="1:12" s="100" customFormat="1" ht="18" customHeight="1" thickBot="1" x14ac:dyDescent="0.35">
      <c r="A46" s="104"/>
      <c r="B46" s="277"/>
      <c r="C46" s="1010" t="s">
        <v>441</v>
      </c>
      <c r="D46" s="1011"/>
      <c r="E46" s="1011"/>
      <c r="F46" s="1011"/>
      <c r="G46" s="1011"/>
      <c r="H46" s="1011"/>
      <c r="I46" s="1012"/>
      <c r="J46" s="278"/>
      <c r="K46" s="266"/>
      <c r="L46" s="266"/>
    </row>
    <row r="47" spans="1:12" s="100" customFormat="1" ht="7.5" customHeight="1" thickBot="1" x14ac:dyDescent="0.35">
      <c r="A47" s="369"/>
      <c r="B47" s="369"/>
      <c r="C47" s="369"/>
      <c r="D47" s="369"/>
      <c r="E47" s="369"/>
      <c r="F47" s="369"/>
      <c r="G47" s="369"/>
      <c r="H47" s="369"/>
      <c r="I47" s="369"/>
      <c r="J47" s="369"/>
      <c r="K47" s="369"/>
      <c r="L47" s="57"/>
    </row>
    <row r="48" spans="1:12" s="64" customFormat="1" ht="30" customHeight="1" thickBot="1" x14ac:dyDescent="0.35">
      <c r="A48" s="261" t="s">
        <v>442</v>
      </c>
      <c r="B48" s="1013" t="s">
        <v>800</v>
      </c>
      <c r="C48" s="1014"/>
      <c r="D48" s="1014"/>
      <c r="E48" s="1015"/>
      <c r="F48" s="261" t="s">
        <v>438</v>
      </c>
      <c r="G48" s="1016" t="s">
        <v>801</v>
      </c>
      <c r="H48" s="926"/>
      <c r="I48" s="926"/>
      <c r="J48" s="927"/>
    </row>
    <row r="49" spans="1:12" s="100" customFormat="1" ht="8.25" customHeight="1" thickBot="1" x14ac:dyDescent="0.35">
      <c r="A49" s="369"/>
      <c r="B49" s="369"/>
      <c r="C49" s="369"/>
      <c r="D49" s="369"/>
      <c r="E49" s="369"/>
      <c r="F49" s="369"/>
      <c r="G49" s="369"/>
      <c r="H49" s="369"/>
      <c r="I49" s="369"/>
      <c r="J49" s="369"/>
      <c r="K49" s="369"/>
      <c r="L49" s="57"/>
    </row>
    <row r="50" spans="1:12" s="100" customFormat="1" ht="30" customHeight="1" x14ac:dyDescent="0.3">
      <c r="A50" s="177" t="s">
        <v>25</v>
      </c>
      <c r="B50" s="178" t="s">
        <v>37</v>
      </c>
      <c r="C50" s="178" t="s">
        <v>36</v>
      </c>
      <c r="D50" s="180" t="s">
        <v>96</v>
      </c>
      <c r="E50" s="178" t="s">
        <v>139</v>
      </c>
      <c r="F50" s="178" t="s">
        <v>85</v>
      </c>
      <c r="G50" s="179" t="s">
        <v>155</v>
      </c>
      <c r="H50" s="180" t="s">
        <v>181</v>
      </c>
      <c r="I50" s="179" t="s">
        <v>149</v>
      </c>
      <c r="J50" s="181" t="s">
        <v>46</v>
      </c>
      <c r="K50" s="179" t="s">
        <v>151</v>
      </c>
      <c r="L50" s="182" t="s">
        <v>71</v>
      </c>
    </row>
    <row r="51" spans="1:12" s="100" customFormat="1" ht="30" customHeight="1" x14ac:dyDescent="0.3">
      <c r="A51" s="545" t="s">
        <v>744</v>
      </c>
      <c r="B51" s="553" t="s">
        <v>797</v>
      </c>
      <c r="C51" s="554" t="s">
        <v>866</v>
      </c>
      <c r="D51" s="171" t="s">
        <v>436</v>
      </c>
      <c r="E51" s="549" t="s">
        <v>436</v>
      </c>
      <c r="F51" s="281" t="s">
        <v>542</v>
      </c>
      <c r="G51" s="551">
        <v>857</v>
      </c>
      <c r="H51" s="215">
        <v>150</v>
      </c>
      <c r="I51" s="168">
        <f>G51*H51</f>
        <v>128550</v>
      </c>
      <c r="J51" s="640">
        <v>0.63600000000000001</v>
      </c>
      <c r="K51" s="213">
        <f>I51*J51</f>
        <v>81757.8</v>
      </c>
      <c r="L51" s="183">
        <f>I51-K51</f>
        <v>46792.2</v>
      </c>
    </row>
    <row r="52" spans="1:12" s="100" customFormat="1" ht="30" customHeight="1" thickBot="1" x14ac:dyDescent="0.35">
      <c r="A52" s="545" t="s">
        <v>744</v>
      </c>
      <c r="B52" s="555" t="s">
        <v>797</v>
      </c>
      <c r="C52" s="554" t="s">
        <v>867</v>
      </c>
      <c r="D52" s="188" t="s">
        <v>437</v>
      </c>
      <c r="E52" s="550" t="s">
        <v>437</v>
      </c>
      <c r="F52" s="286" t="s">
        <v>542</v>
      </c>
      <c r="G52" s="557">
        <v>943</v>
      </c>
      <c r="H52" s="260">
        <v>10</v>
      </c>
      <c r="I52" s="186">
        <f>G52*H52</f>
        <v>9430</v>
      </c>
      <c r="J52" s="641">
        <v>0.63600000000000001</v>
      </c>
      <c r="K52" s="348">
        <f>I52*J52</f>
        <v>5997.4800000000005</v>
      </c>
      <c r="L52" s="187">
        <f>I52-K52</f>
        <v>3432.5199999999995</v>
      </c>
    </row>
    <row r="53" spans="1:12" s="100" customFormat="1" ht="18" customHeight="1" thickBot="1" x14ac:dyDescent="0.35">
      <c r="F53" s="102"/>
      <c r="G53" s="103"/>
      <c r="H53" s="103"/>
      <c r="I53" s="103"/>
      <c r="J53" s="102"/>
      <c r="L53" s="57"/>
    </row>
    <row r="54" spans="1:12" s="27" customFormat="1" ht="18" customHeight="1" thickBot="1" x14ac:dyDescent="0.35">
      <c r="C54" s="268"/>
      <c r="D54" s="268"/>
      <c r="E54" s="279"/>
      <c r="F54" s="1017" t="s">
        <v>439</v>
      </c>
      <c r="G54" s="1018"/>
      <c r="H54" s="1018"/>
      <c r="I54" s="1018"/>
      <c r="J54" s="1019"/>
      <c r="K54" s="998">
        <f>SUM(L51:L52)</f>
        <v>50224.719999999994</v>
      </c>
      <c r="L54" s="999"/>
    </row>
    <row r="55" spans="1:12" s="101" customFormat="1" ht="18" customHeight="1" thickBot="1" x14ac:dyDescent="0.35">
      <c r="G55" s="99"/>
      <c r="H55" s="99"/>
      <c r="I55" s="99"/>
      <c r="J55" s="54"/>
      <c r="K55" s="99"/>
      <c r="L55" s="28"/>
    </row>
    <row r="56" spans="1:12" ht="18" customHeight="1" thickBot="1" x14ac:dyDescent="0.35">
      <c r="C56" s="269"/>
      <c r="D56" s="269"/>
      <c r="E56" s="280"/>
      <c r="F56" s="1007" t="s">
        <v>95</v>
      </c>
      <c r="G56" s="1008"/>
      <c r="H56" s="1008"/>
      <c r="I56" s="1008"/>
      <c r="J56" s="1009"/>
      <c r="K56" s="1005">
        <f>K31+K44+K54</f>
        <v>374093.14</v>
      </c>
      <c r="L56" s="1006"/>
    </row>
    <row r="57" spans="1:12" ht="18" customHeight="1" x14ac:dyDescent="0.3">
      <c r="B57" s="1"/>
      <c r="C57" s="1"/>
      <c r="D57" s="1"/>
      <c r="E57" s="1"/>
      <c r="F57" s="1"/>
      <c r="G57" s="102"/>
      <c r="H57" s="102"/>
      <c r="I57" s="102"/>
      <c r="J57" s="103"/>
      <c r="K57" s="102"/>
      <c r="L57" s="41"/>
    </row>
    <row r="58" spans="1:12" ht="18" customHeight="1" x14ac:dyDescent="0.3"/>
    <row r="59" spans="1:12" ht="18" customHeight="1" x14ac:dyDescent="0.3"/>
    <row r="60" spans="1:12" ht="18" customHeight="1" x14ac:dyDescent="0.3"/>
  </sheetData>
  <sheetProtection algorithmName="SHA-512" hashValue="doqREdibyAJn1DKEjsBvu0n0ypEhGtGtKTiO9yiltMWIWSl6G2/YJSmal89YTjU5v18f35rSFtu+m82ltjDbHw==" saltValue="EgpOsdagl0TTxUbgrYJoWA==" spinCount="100000" sheet="1" objects="1" scenarios="1"/>
  <mergeCells count="39">
    <mergeCell ref="H20:L20"/>
    <mergeCell ref="H21:L21"/>
    <mergeCell ref="H22:L22"/>
    <mergeCell ref="B6:L6"/>
    <mergeCell ref="A1:L1"/>
    <mergeCell ref="A2:L2"/>
    <mergeCell ref="A17:L17"/>
    <mergeCell ref="B10:L10"/>
    <mergeCell ref="B11:L11"/>
    <mergeCell ref="B13:L13"/>
    <mergeCell ref="B7:L7"/>
    <mergeCell ref="B8:L8"/>
    <mergeCell ref="B9:L9"/>
    <mergeCell ref="B12:L12"/>
    <mergeCell ref="B14:L14"/>
    <mergeCell ref="B15:L15"/>
    <mergeCell ref="C19:I19"/>
    <mergeCell ref="F31:J31"/>
    <mergeCell ref="C35:I35"/>
    <mergeCell ref="F44:J44"/>
    <mergeCell ref="A33:L33"/>
    <mergeCell ref="G37:J37"/>
    <mergeCell ref="B37:E37"/>
    <mergeCell ref="K31:L31"/>
    <mergeCell ref="K44:L44"/>
    <mergeCell ref="A20:A22"/>
    <mergeCell ref="B20:D20"/>
    <mergeCell ref="B21:D21"/>
    <mergeCell ref="B22:D22"/>
    <mergeCell ref="E20:G20"/>
    <mergeCell ref="E21:G21"/>
    <mergeCell ref="E22:G22"/>
    <mergeCell ref="K56:L56"/>
    <mergeCell ref="K54:L54"/>
    <mergeCell ref="F56:J56"/>
    <mergeCell ref="C46:I46"/>
    <mergeCell ref="B48:E48"/>
    <mergeCell ref="G48:J48"/>
    <mergeCell ref="F54:J54"/>
  </mergeCells>
  <dataValidations count="1">
    <dataValidation type="custom" allowBlank="1" showInputMessage="1" showErrorMessage="1" error="Must use a numerical value only in this cell." sqref="J24:J29 G24:G29 G40:G42 J40:J42 J51:J52 G51:G52">
      <formula1>ISNUMBER(G24)</formula1>
    </dataValidation>
  </dataValidations>
  <pageMargins left="0.7" right="0.7" top="0.75" bottom="0.75" header="0.3" footer="0.3"/>
  <pageSetup scale="50" fitToHeight="5" orientation="landscape" r:id="rId1"/>
  <headerFooter>
    <oddFooter>&amp;R&amp;A - 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9" tint="0.39997558519241921"/>
    <pageSetUpPr fitToPage="1"/>
  </sheetPr>
  <dimension ref="A1:O101"/>
  <sheetViews>
    <sheetView showGridLines="0" topLeftCell="A64" zoomScale="70" zoomScaleNormal="70" workbookViewId="0">
      <selection activeCell="C82" sqref="C82:D82"/>
    </sheetView>
  </sheetViews>
  <sheetFormatPr defaultColWidth="8.88671875" defaultRowHeight="14.4" x14ac:dyDescent="0.3"/>
  <cols>
    <col min="1" max="1" width="18" style="414" customWidth="1"/>
    <col min="2" max="2" width="31.5546875" style="414" customWidth="1"/>
    <col min="3" max="8" width="25.6640625" style="414" customWidth="1"/>
    <col min="9" max="16384" width="8.88671875" style="414"/>
  </cols>
  <sheetData>
    <row r="1" spans="1:15" s="6" customFormat="1" ht="18" x14ac:dyDescent="0.3">
      <c r="A1" s="752" t="str">
        <f>'Standard Frame &amp; Tile Typical'!A1:J1</f>
        <v>Attachment D: Cost Schedule</v>
      </c>
      <c r="B1" s="752"/>
      <c r="C1" s="752"/>
      <c r="D1" s="752"/>
      <c r="E1" s="752"/>
      <c r="F1" s="752"/>
      <c r="G1" s="752"/>
      <c r="H1" s="752"/>
      <c r="I1" s="80"/>
      <c r="J1" s="80"/>
      <c r="K1" s="80"/>
      <c r="L1" s="80"/>
      <c r="M1" s="80"/>
      <c r="O1" s="446" t="s">
        <v>461</v>
      </c>
    </row>
    <row r="2" spans="1:15" s="21" customFormat="1" ht="18" customHeight="1" thickBot="1" x14ac:dyDescent="0.35">
      <c r="A2" s="758" t="s">
        <v>17</v>
      </c>
      <c r="B2" s="758"/>
      <c r="C2" s="758"/>
      <c r="D2" s="758"/>
      <c r="E2" s="758"/>
      <c r="F2" s="758"/>
      <c r="G2" s="758"/>
      <c r="H2" s="758"/>
      <c r="I2" s="80"/>
      <c r="J2" s="80"/>
      <c r="K2" s="80"/>
      <c r="L2" s="80"/>
      <c r="M2" s="80"/>
      <c r="O2" s="447" t="s">
        <v>460</v>
      </c>
    </row>
    <row r="3" spans="1:15" s="21" customFormat="1" ht="6.75" customHeight="1" x14ac:dyDescent="0.3">
      <c r="A3" s="353"/>
      <c r="B3" s="353"/>
      <c r="C3" s="353"/>
      <c r="D3" s="353"/>
      <c r="E3" s="353"/>
      <c r="F3" s="353"/>
      <c r="G3" s="353"/>
      <c r="H3" s="353"/>
      <c r="I3" s="353"/>
      <c r="J3" s="353"/>
      <c r="K3" s="353"/>
    </row>
    <row r="4" spans="1:15" s="6" customFormat="1" ht="18" customHeight="1" x14ac:dyDescent="0.3">
      <c r="A4" s="353" t="str">
        <f>Scores!B4</f>
        <v>Vendor Name:</v>
      </c>
      <c r="B4" s="80" t="str">
        <f>Scores!E4</f>
        <v xml:space="preserve">Allsteel Inc. </v>
      </c>
      <c r="C4" s="80"/>
      <c r="D4" s="80"/>
      <c r="E4" s="80"/>
      <c r="F4" s="80"/>
      <c r="G4" s="80"/>
      <c r="H4" s="80"/>
      <c r="I4" s="80"/>
      <c r="J4" s="80"/>
      <c r="K4" s="80"/>
    </row>
    <row r="5" spans="1:15" s="21" customFormat="1" ht="9.75" customHeight="1" thickBot="1" x14ac:dyDescent="0.35">
      <c r="A5" s="353"/>
      <c r="B5" s="80"/>
      <c r="C5" s="80"/>
      <c r="D5" s="80"/>
      <c r="E5" s="80"/>
      <c r="F5" s="80"/>
      <c r="G5" s="80"/>
      <c r="H5" s="80"/>
      <c r="I5" s="80"/>
      <c r="J5" s="80"/>
      <c r="K5" s="80"/>
    </row>
    <row r="6" spans="1:15" s="379" customFormat="1" ht="18" customHeight="1" x14ac:dyDescent="0.3">
      <c r="A6" s="479" t="s">
        <v>6</v>
      </c>
      <c r="B6" s="1049"/>
      <c r="C6" s="1049"/>
      <c r="D6" s="1049"/>
      <c r="E6" s="1049"/>
      <c r="F6" s="1049"/>
      <c r="G6" s="1049"/>
      <c r="H6" s="1050"/>
    </row>
    <row r="7" spans="1:15" s="379" customFormat="1" x14ac:dyDescent="0.3">
      <c r="A7" s="122">
        <v>1</v>
      </c>
      <c r="B7" s="795" t="s">
        <v>467</v>
      </c>
      <c r="C7" s="795"/>
      <c r="D7" s="795"/>
      <c r="E7" s="795"/>
      <c r="F7" s="795"/>
      <c r="G7" s="795"/>
      <c r="H7" s="796"/>
    </row>
    <row r="8" spans="1:15" s="379" customFormat="1" ht="49.5" customHeight="1" x14ac:dyDescent="0.3">
      <c r="A8" s="122">
        <v>2</v>
      </c>
      <c r="B8" s="1046" t="s">
        <v>332</v>
      </c>
      <c r="C8" s="1047"/>
      <c r="D8" s="1047"/>
      <c r="E8" s="1047"/>
      <c r="F8" s="1047"/>
      <c r="G8" s="1047"/>
      <c r="H8" s="1048"/>
    </row>
    <row r="9" spans="1:15" s="379" customFormat="1" ht="18" customHeight="1" x14ac:dyDescent="0.3">
      <c r="A9" s="122">
        <v>3</v>
      </c>
      <c r="B9" s="893" t="s">
        <v>201</v>
      </c>
      <c r="C9" s="894"/>
      <c r="D9" s="894"/>
      <c r="E9" s="894"/>
      <c r="F9" s="894"/>
      <c r="G9" s="894"/>
      <c r="H9" s="895"/>
    </row>
    <row r="10" spans="1:15" s="379" customFormat="1" ht="18" customHeight="1" x14ac:dyDescent="0.3">
      <c r="A10" s="122">
        <v>4</v>
      </c>
      <c r="B10" s="893" t="s">
        <v>200</v>
      </c>
      <c r="C10" s="894"/>
      <c r="D10" s="894"/>
      <c r="E10" s="894"/>
      <c r="F10" s="894"/>
      <c r="G10" s="894"/>
      <c r="H10" s="895"/>
    </row>
    <row r="11" spans="1:15" s="379" customFormat="1" ht="18" customHeight="1" x14ac:dyDescent="0.3">
      <c r="A11" s="122">
        <v>5</v>
      </c>
      <c r="B11" s="893" t="s">
        <v>202</v>
      </c>
      <c r="C11" s="894"/>
      <c r="D11" s="894"/>
      <c r="E11" s="894"/>
      <c r="F11" s="894"/>
      <c r="G11" s="894"/>
      <c r="H11" s="895"/>
    </row>
    <row r="12" spans="1:15" s="379" customFormat="1" ht="33" customHeight="1" thickBot="1" x14ac:dyDescent="0.35">
      <c r="A12" s="123" t="s">
        <v>32</v>
      </c>
      <c r="B12" s="1059" t="s">
        <v>285</v>
      </c>
      <c r="C12" s="1060"/>
      <c r="D12" s="1060"/>
      <c r="E12" s="1060"/>
      <c r="F12" s="1060"/>
      <c r="G12" s="1060"/>
      <c r="H12" s="1061"/>
    </row>
    <row r="13" spans="1:15" s="379" customFormat="1" ht="18" customHeight="1" thickBot="1" x14ac:dyDescent="0.35">
      <c r="A13" s="384"/>
      <c r="B13" s="480"/>
      <c r="C13" s="480"/>
      <c r="D13" s="480"/>
      <c r="E13" s="480"/>
      <c r="F13" s="480"/>
      <c r="G13" s="480"/>
      <c r="H13" s="480"/>
    </row>
    <row r="14" spans="1:15" s="379" customFormat="1" ht="18" customHeight="1" x14ac:dyDescent="0.3">
      <c r="A14" s="1073" t="s">
        <v>11</v>
      </c>
      <c r="B14" s="1074"/>
      <c r="C14" s="1074"/>
      <c r="D14" s="1074"/>
      <c r="E14" s="1074"/>
      <c r="F14" s="1074"/>
      <c r="G14" s="1074"/>
      <c r="H14" s="1075"/>
    </row>
    <row r="15" spans="1:15" s="379" customFormat="1" ht="18" customHeight="1" x14ac:dyDescent="0.3">
      <c r="A15" s="1076" t="s">
        <v>12</v>
      </c>
      <c r="B15" s="1077"/>
      <c r="C15" s="1077"/>
      <c r="D15" s="1077"/>
      <c r="E15" s="1077"/>
      <c r="F15" s="1077"/>
      <c r="G15" s="1077"/>
      <c r="H15" s="1078"/>
    </row>
    <row r="16" spans="1:15" s="379" customFormat="1" ht="32.1" customHeight="1" x14ac:dyDescent="0.3">
      <c r="A16" s="1064" t="s">
        <v>25</v>
      </c>
      <c r="B16" s="1066" t="s">
        <v>300</v>
      </c>
      <c r="C16" s="1055" t="s">
        <v>27</v>
      </c>
      <c r="D16" s="1056"/>
      <c r="E16" s="1055" t="s">
        <v>28</v>
      </c>
      <c r="F16" s="1056"/>
      <c r="G16" s="1055" t="s">
        <v>29</v>
      </c>
      <c r="H16" s="1056"/>
    </row>
    <row r="17" spans="1:11" s="379" customFormat="1" ht="18" customHeight="1" x14ac:dyDescent="0.3">
      <c r="A17" s="1065"/>
      <c r="B17" s="1067"/>
      <c r="C17" s="1053" t="s">
        <v>452</v>
      </c>
      <c r="D17" s="1054"/>
      <c r="E17" s="1053" t="s">
        <v>453</v>
      </c>
      <c r="F17" s="1054"/>
      <c r="G17" s="1053" t="s">
        <v>347</v>
      </c>
      <c r="H17" s="1080"/>
    </row>
    <row r="18" spans="1:11" s="379" customFormat="1" ht="18" customHeight="1" x14ac:dyDescent="0.3">
      <c r="A18" s="481" t="s">
        <v>53</v>
      </c>
      <c r="B18" s="482" t="s">
        <v>54</v>
      </c>
      <c r="C18" s="861">
        <v>0.34</v>
      </c>
      <c r="D18" s="862"/>
      <c r="E18" s="857">
        <v>0.39</v>
      </c>
      <c r="F18" s="876"/>
      <c r="G18" s="857">
        <v>0.5</v>
      </c>
      <c r="H18" s="858"/>
    </row>
    <row r="19" spans="1:11" s="379" customFormat="1" ht="18" customHeight="1" x14ac:dyDescent="0.3">
      <c r="A19" s="387" t="s">
        <v>53</v>
      </c>
      <c r="B19" s="149" t="s">
        <v>55</v>
      </c>
      <c r="C19" s="861">
        <v>0.38</v>
      </c>
      <c r="D19" s="862"/>
      <c r="E19" s="857">
        <v>0.42</v>
      </c>
      <c r="F19" s="876"/>
      <c r="G19" s="857">
        <v>0.53</v>
      </c>
      <c r="H19" s="858"/>
    </row>
    <row r="20" spans="1:11" s="379" customFormat="1" ht="18" customHeight="1" x14ac:dyDescent="0.3">
      <c r="A20" s="387" t="s">
        <v>53</v>
      </c>
      <c r="B20" s="149" t="s">
        <v>56</v>
      </c>
      <c r="C20" s="861">
        <v>0.36</v>
      </c>
      <c r="D20" s="862"/>
      <c r="E20" s="857">
        <v>0.45</v>
      </c>
      <c r="F20" s="876"/>
      <c r="G20" s="857">
        <v>0.62</v>
      </c>
      <c r="H20" s="858"/>
    </row>
    <row r="21" spans="1:11" s="379" customFormat="1" ht="18" customHeight="1" x14ac:dyDescent="0.3">
      <c r="A21" s="437"/>
      <c r="B21" s="390"/>
      <c r="C21" s="391"/>
      <c r="D21" s="391"/>
      <c r="E21" s="392"/>
      <c r="F21" s="392"/>
      <c r="G21" s="392"/>
      <c r="H21" s="438"/>
    </row>
    <row r="22" spans="1:11" s="379" customFormat="1" ht="18" customHeight="1" thickBot="1" x14ac:dyDescent="0.35">
      <c r="A22" s="1062" t="s">
        <v>26</v>
      </c>
      <c r="B22" s="1063"/>
      <c r="C22" s="1051">
        <f>AVERAGE(C18:C20)</f>
        <v>0.36000000000000004</v>
      </c>
      <c r="D22" s="1052"/>
      <c r="E22" s="1051">
        <f>AVERAGE(E18:E20)</f>
        <v>0.42</v>
      </c>
      <c r="F22" s="1052"/>
      <c r="G22" s="1051">
        <f>AVERAGE(G18:G20)</f>
        <v>0.54999999999999993</v>
      </c>
      <c r="H22" s="1079"/>
    </row>
    <row r="23" spans="1:11" s="379" customFormat="1" ht="18" customHeight="1" thickBot="1" x14ac:dyDescent="0.35">
      <c r="A23" s="384"/>
      <c r="B23" s="480"/>
      <c r="C23" s="480"/>
      <c r="D23" s="480"/>
      <c r="E23" s="480"/>
      <c r="F23" s="480"/>
      <c r="G23" s="480"/>
      <c r="H23" s="480"/>
    </row>
    <row r="24" spans="1:11" s="379" customFormat="1" ht="18" customHeight="1" thickBot="1" x14ac:dyDescent="0.35">
      <c r="A24" s="1068" t="s">
        <v>378</v>
      </c>
      <c r="B24" s="1069"/>
      <c r="C24" s="1069"/>
      <c r="D24" s="1069"/>
      <c r="E24" s="1069"/>
      <c r="F24" s="1069"/>
      <c r="G24" s="1069"/>
      <c r="H24" s="1070"/>
    </row>
    <row r="25" spans="1:11" s="379" customFormat="1" ht="7.5" customHeight="1" thickBot="1" x14ac:dyDescent="0.4">
      <c r="A25" s="483"/>
      <c r="B25" s="483"/>
      <c r="C25" s="483"/>
      <c r="D25" s="483"/>
      <c r="E25" s="483"/>
      <c r="F25" s="483"/>
      <c r="G25" s="483"/>
    </row>
    <row r="26" spans="1:11" s="390" customFormat="1" ht="18" customHeight="1" thickBot="1" x14ac:dyDescent="0.35">
      <c r="A26" s="880" t="s">
        <v>457</v>
      </c>
      <c r="B26" s="881"/>
      <c r="C26" s="881"/>
      <c r="D26" s="881"/>
      <c r="E26" s="398"/>
      <c r="F26" s="559" t="s">
        <v>461</v>
      </c>
      <c r="G26" s="400"/>
      <c r="H26" s="141"/>
      <c r="I26" s="401"/>
      <c r="J26" s="141"/>
      <c r="K26" s="401"/>
    </row>
    <row r="27" spans="1:11" s="390" customFormat="1" ht="6.75" customHeight="1" x14ac:dyDescent="0.3">
      <c r="A27" s="31"/>
      <c r="B27" s="31"/>
      <c r="C27" s="31"/>
      <c r="D27" s="31"/>
      <c r="E27" s="400"/>
      <c r="F27" s="392"/>
      <c r="G27" s="400"/>
      <c r="H27" s="141"/>
      <c r="I27" s="401"/>
      <c r="J27" s="141"/>
      <c r="K27" s="401"/>
    </row>
    <row r="28" spans="1:11" s="379" customFormat="1" ht="32.1" customHeight="1" x14ac:dyDescent="0.3">
      <c r="A28" s="1066" t="s">
        <v>25</v>
      </c>
      <c r="B28" s="1066" t="s">
        <v>300</v>
      </c>
      <c r="C28" s="1055" t="s">
        <v>27</v>
      </c>
      <c r="D28" s="1056"/>
      <c r="E28" s="1055" t="s">
        <v>28</v>
      </c>
      <c r="F28" s="1056"/>
      <c r="G28" s="1055" t="s">
        <v>29</v>
      </c>
      <c r="H28" s="1056"/>
    </row>
    <row r="29" spans="1:11" s="379" customFormat="1" ht="18" customHeight="1" x14ac:dyDescent="0.3">
      <c r="A29" s="1067"/>
      <c r="B29" s="1067"/>
      <c r="C29" s="1053" t="str">
        <f>C17</f>
        <v>Less than or equal to $50k</v>
      </c>
      <c r="D29" s="1054"/>
      <c r="E29" s="1053" t="str">
        <f>E17</f>
        <v>Over $50k to $150k</v>
      </c>
      <c r="F29" s="1054"/>
      <c r="G29" s="1053" t="str">
        <f>G17</f>
        <v>Over $150k</v>
      </c>
      <c r="H29" s="1054"/>
    </row>
    <row r="30" spans="1:11" s="379" customFormat="1" ht="18" customHeight="1" x14ac:dyDescent="0.3">
      <c r="A30" s="445" t="s">
        <v>744</v>
      </c>
      <c r="B30" s="273" t="s">
        <v>871</v>
      </c>
      <c r="C30" s="972">
        <v>0.73599999999999999</v>
      </c>
      <c r="D30" s="973"/>
      <c r="E30" s="972">
        <v>0.73599999999999999</v>
      </c>
      <c r="F30" s="973"/>
      <c r="G30" s="972">
        <v>0.73599999999999999</v>
      </c>
      <c r="H30" s="973"/>
    </row>
    <row r="31" spans="1:11" s="379" customFormat="1" ht="18" customHeight="1" x14ac:dyDescent="0.3">
      <c r="A31" s="521" t="s">
        <v>744</v>
      </c>
      <c r="B31" s="273" t="s">
        <v>872</v>
      </c>
      <c r="C31" s="972">
        <v>0.73599999999999999</v>
      </c>
      <c r="D31" s="973"/>
      <c r="E31" s="972">
        <v>0.73599999999999999</v>
      </c>
      <c r="F31" s="973"/>
      <c r="G31" s="972">
        <v>0.73599999999999999</v>
      </c>
      <c r="H31" s="973"/>
    </row>
    <row r="32" spans="1:11" s="379" customFormat="1" ht="18" customHeight="1" x14ac:dyDescent="0.3">
      <c r="A32" s="521" t="s">
        <v>744</v>
      </c>
      <c r="B32" s="273" t="s">
        <v>873</v>
      </c>
      <c r="C32" s="972">
        <v>0.74299999999999999</v>
      </c>
      <c r="D32" s="973"/>
      <c r="E32" s="972">
        <v>0.74299999999999999</v>
      </c>
      <c r="F32" s="973"/>
      <c r="G32" s="972">
        <v>0.74299999999999999</v>
      </c>
      <c r="H32" s="973"/>
    </row>
    <row r="33" spans="1:8" s="379" customFormat="1" ht="18" customHeight="1" x14ac:dyDescent="0.3">
      <c r="A33" s="521" t="s">
        <v>744</v>
      </c>
      <c r="B33" s="273" t="s">
        <v>874</v>
      </c>
      <c r="C33" s="972">
        <v>0.73599999999999999</v>
      </c>
      <c r="D33" s="973"/>
      <c r="E33" s="972">
        <v>0.73599999999999999</v>
      </c>
      <c r="F33" s="973"/>
      <c r="G33" s="972">
        <v>0.73599999999999999</v>
      </c>
      <c r="H33" s="973"/>
    </row>
    <row r="34" spans="1:8" s="379" customFormat="1" ht="18" customHeight="1" x14ac:dyDescent="0.3">
      <c r="A34" s="521" t="s">
        <v>744</v>
      </c>
      <c r="B34" s="273" t="s">
        <v>875</v>
      </c>
      <c r="C34" s="972">
        <v>0.58799999999999997</v>
      </c>
      <c r="D34" s="973"/>
      <c r="E34" s="972">
        <v>0.58799999999999997</v>
      </c>
      <c r="F34" s="973"/>
      <c r="G34" s="972">
        <v>0.58799999999999997</v>
      </c>
      <c r="H34" s="973"/>
    </row>
    <row r="35" spans="1:8" s="379" customFormat="1" ht="18" customHeight="1" x14ac:dyDescent="0.3">
      <c r="A35" s="521" t="s">
        <v>868</v>
      </c>
      <c r="B35" s="273" t="s">
        <v>876</v>
      </c>
      <c r="C35" s="972">
        <v>0.56999999999999995</v>
      </c>
      <c r="D35" s="973"/>
      <c r="E35" s="972">
        <v>0.58499999999999996</v>
      </c>
      <c r="F35" s="973"/>
      <c r="G35" s="972">
        <v>0.6</v>
      </c>
      <c r="H35" s="973"/>
    </row>
    <row r="36" spans="1:8" s="379" customFormat="1" ht="18" customHeight="1" x14ac:dyDescent="0.3">
      <c r="A36" s="521" t="s">
        <v>868</v>
      </c>
      <c r="B36" s="273" t="s">
        <v>877</v>
      </c>
      <c r="C36" s="972">
        <v>0.56999999999999995</v>
      </c>
      <c r="D36" s="973"/>
      <c r="E36" s="972">
        <v>0.58499999999999996</v>
      </c>
      <c r="F36" s="973"/>
      <c r="G36" s="972">
        <v>0.6</v>
      </c>
      <c r="H36" s="973"/>
    </row>
    <row r="37" spans="1:8" s="379" customFormat="1" ht="18" customHeight="1" x14ac:dyDescent="0.3">
      <c r="A37" s="521" t="s">
        <v>868</v>
      </c>
      <c r="B37" s="273" t="s">
        <v>878</v>
      </c>
      <c r="C37" s="972">
        <v>0.56999999999999995</v>
      </c>
      <c r="D37" s="973"/>
      <c r="E37" s="972">
        <v>0.58499999999999996</v>
      </c>
      <c r="F37" s="973"/>
      <c r="G37" s="972">
        <v>0.6</v>
      </c>
      <c r="H37" s="973"/>
    </row>
    <row r="38" spans="1:8" s="379" customFormat="1" ht="18" customHeight="1" x14ac:dyDescent="0.3">
      <c r="A38" s="521" t="s">
        <v>868</v>
      </c>
      <c r="B38" s="273" t="s">
        <v>879</v>
      </c>
      <c r="C38" s="972">
        <v>0.56999999999999995</v>
      </c>
      <c r="D38" s="973"/>
      <c r="E38" s="972">
        <v>0.58499999999999996</v>
      </c>
      <c r="F38" s="973"/>
      <c r="G38" s="972">
        <v>0.6</v>
      </c>
      <c r="H38" s="973"/>
    </row>
    <row r="39" spans="1:8" s="379" customFormat="1" ht="18" customHeight="1" x14ac:dyDescent="0.3">
      <c r="A39" s="521" t="s">
        <v>868</v>
      </c>
      <c r="B39" s="273" t="s">
        <v>880</v>
      </c>
      <c r="C39" s="972">
        <v>0.56999999999999995</v>
      </c>
      <c r="D39" s="973"/>
      <c r="E39" s="972">
        <v>0.58499999999999996</v>
      </c>
      <c r="F39" s="973"/>
      <c r="G39" s="972">
        <v>0.6</v>
      </c>
      <c r="H39" s="973"/>
    </row>
    <row r="40" spans="1:8" s="379" customFormat="1" ht="18" customHeight="1" x14ac:dyDescent="0.3">
      <c r="A40" s="521" t="s">
        <v>868</v>
      </c>
      <c r="B40" s="273" t="s">
        <v>881</v>
      </c>
      <c r="C40" s="972">
        <v>0.56999999999999995</v>
      </c>
      <c r="D40" s="973"/>
      <c r="E40" s="972">
        <v>0.58499999999999996</v>
      </c>
      <c r="F40" s="973"/>
      <c r="G40" s="972">
        <v>0.6</v>
      </c>
      <c r="H40" s="973"/>
    </row>
    <row r="41" spans="1:8" ht="18" customHeight="1" x14ac:dyDescent="0.3">
      <c r="A41" s="521" t="s">
        <v>868</v>
      </c>
      <c r="B41" s="273" t="s">
        <v>882</v>
      </c>
      <c r="C41" s="972">
        <v>0.56999999999999995</v>
      </c>
      <c r="D41" s="973"/>
      <c r="E41" s="972">
        <v>0.58499999999999996</v>
      </c>
      <c r="F41" s="973"/>
      <c r="G41" s="972">
        <v>0.6</v>
      </c>
      <c r="H41" s="973"/>
    </row>
    <row r="42" spans="1:8" s="379" customFormat="1" ht="18" customHeight="1" x14ac:dyDescent="0.3">
      <c r="A42" s="521"/>
      <c r="B42" s="273"/>
      <c r="C42" s="972"/>
      <c r="D42" s="973"/>
      <c r="E42" s="972"/>
      <c r="F42" s="973"/>
      <c r="G42" s="972"/>
      <c r="H42" s="973"/>
    </row>
    <row r="43" spans="1:8" s="379" customFormat="1" ht="18" customHeight="1" x14ac:dyDescent="0.3">
      <c r="A43" s="521"/>
      <c r="B43" s="273"/>
      <c r="C43" s="972"/>
      <c r="D43" s="973"/>
      <c r="E43" s="972"/>
      <c r="F43" s="973"/>
      <c r="G43" s="972"/>
      <c r="H43" s="973"/>
    </row>
    <row r="44" spans="1:8" s="379" customFormat="1" ht="18" customHeight="1" x14ac:dyDescent="0.3">
      <c r="A44" s="521"/>
      <c r="B44" s="273"/>
      <c r="C44" s="972"/>
      <c r="D44" s="973"/>
      <c r="E44" s="972"/>
      <c r="F44" s="973"/>
      <c r="G44" s="972"/>
      <c r="H44" s="973"/>
    </row>
    <row r="45" spans="1:8" s="379" customFormat="1" ht="18" customHeight="1" x14ac:dyDescent="0.3">
      <c r="A45" s="521"/>
      <c r="B45" s="273"/>
      <c r="C45" s="972"/>
      <c r="D45" s="973"/>
      <c r="E45" s="972"/>
      <c r="F45" s="973"/>
      <c r="G45" s="972"/>
      <c r="H45" s="973"/>
    </row>
    <row r="46" spans="1:8" s="379" customFormat="1" ht="18" customHeight="1" x14ac:dyDescent="0.3">
      <c r="A46" s="521"/>
      <c r="B46" s="273"/>
      <c r="C46" s="972"/>
      <c r="D46" s="973"/>
      <c r="E46" s="972"/>
      <c r="F46" s="973"/>
      <c r="G46" s="972"/>
      <c r="H46" s="973"/>
    </row>
    <row r="47" spans="1:8" s="379" customFormat="1" ht="18" customHeight="1" x14ac:dyDescent="0.3">
      <c r="A47" s="521"/>
      <c r="B47" s="273"/>
      <c r="C47" s="972"/>
      <c r="D47" s="973"/>
      <c r="E47" s="972"/>
      <c r="F47" s="973"/>
      <c r="G47" s="972"/>
      <c r="H47" s="973"/>
    </row>
    <row r="48" spans="1:8" s="379" customFormat="1" ht="18" customHeight="1" x14ac:dyDescent="0.3">
      <c r="A48" s="521"/>
      <c r="B48" s="273"/>
      <c r="C48" s="972"/>
      <c r="D48" s="973"/>
      <c r="E48" s="972"/>
      <c r="F48" s="973"/>
      <c r="G48" s="972"/>
      <c r="H48" s="973"/>
    </row>
    <row r="49" spans="1:8" s="379" customFormat="1" ht="18" customHeight="1" x14ac:dyDescent="0.3">
      <c r="A49" s="521"/>
      <c r="B49" s="273"/>
      <c r="C49" s="972"/>
      <c r="D49" s="973"/>
      <c r="E49" s="972"/>
      <c r="F49" s="973"/>
      <c r="G49" s="972"/>
      <c r="H49" s="973"/>
    </row>
    <row r="50" spans="1:8" s="379" customFormat="1" ht="18" customHeight="1" x14ac:dyDescent="0.3">
      <c r="A50" s="521"/>
      <c r="B50" s="273"/>
      <c r="C50" s="972"/>
      <c r="D50" s="973"/>
      <c r="E50" s="972"/>
      <c r="F50" s="973"/>
      <c r="G50" s="972"/>
      <c r="H50" s="973"/>
    </row>
    <row r="51" spans="1:8" s="379" customFormat="1" ht="18" customHeight="1" x14ac:dyDescent="0.3">
      <c r="A51" s="521"/>
      <c r="B51" s="273"/>
      <c r="C51" s="972"/>
      <c r="D51" s="973"/>
      <c r="E51" s="972"/>
      <c r="F51" s="973"/>
      <c r="G51" s="972"/>
      <c r="H51" s="973"/>
    </row>
    <row r="52" spans="1:8" ht="18" customHeight="1" x14ac:dyDescent="0.3">
      <c r="A52" s="472"/>
      <c r="B52" s="484"/>
      <c r="C52" s="972"/>
      <c r="D52" s="973"/>
      <c r="E52" s="972"/>
      <c r="F52" s="973"/>
      <c r="G52" s="972"/>
      <c r="H52" s="973"/>
    </row>
    <row r="53" spans="1:8" ht="18" customHeight="1" x14ac:dyDescent="0.3">
      <c r="A53" s="472"/>
      <c r="B53" s="484"/>
      <c r="C53" s="972"/>
      <c r="D53" s="973"/>
      <c r="E53" s="972"/>
      <c r="F53" s="973"/>
      <c r="G53" s="972"/>
      <c r="H53" s="973"/>
    </row>
    <row r="54" spans="1:8" ht="18" customHeight="1" x14ac:dyDescent="0.3">
      <c r="A54" s="472"/>
      <c r="B54" s="484"/>
      <c r="C54" s="972"/>
      <c r="D54" s="973"/>
      <c r="E54" s="972"/>
      <c r="F54" s="973"/>
      <c r="G54" s="972"/>
      <c r="H54" s="973"/>
    </row>
    <row r="55" spans="1:8" ht="18" customHeight="1" x14ac:dyDescent="0.3">
      <c r="A55" s="472"/>
      <c r="B55" s="484"/>
      <c r="C55" s="972"/>
      <c r="D55" s="973"/>
      <c r="E55" s="972"/>
      <c r="F55" s="973"/>
      <c r="G55" s="972"/>
      <c r="H55" s="973"/>
    </row>
    <row r="56" spans="1:8" ht="18" customHeight="1" x14ac:dyDescent="0.3">
      <c r="A56" s="472"/>
      <c r="B56" s="484"/>
      <c r="C56" s="972"/>
      <c r="D56" s="973"/>
      <c r="E56" s="972"/>
      <c r="F56" s="973"/>
      <c r="G56" s="972"/>
      <c r="H56" s="973"/>
    </row>
    <row r="57" spans="1:8" ht="18" customHeight="1" x14ac:dyDescent="0.3">
      <c r="A57" s="472"/>
      <c r="B57" s="484"/>
      <c r="C57" s="972"/>
      <c r="D57" s="973"/>
      <c r="E57" s="972"/>
      <c r="F57" s="973"/>
      <c r="G57" s="972"/>
      <c r="H57" s="973"/>
    </row>
    <row r="58" spans="1:8" ht="18" customHeight="1" x14ac:dyDescent="0.3">
      <c r="A58" s="472"/>
      <c r="B58" s="484"/>
      <c r="C58" s="972"/>
      <c r="D58" s="973"/>
      <c r="E58" s="972"/>
      <c r="F58" s="973"/>
      <c r="G58" s="972"/>
      <c r="H58" s="973"/>
    </row>
    <row r="59" spans="1:8" ht="18" customHeight="1" x14ac:dyDescent="0.3">
      <c r="A59" s="472"/>
      <c r="B59" s="484"/>
      <c r="C59" s="972"/>
      <c r="D59" s="973"/>
      <c r="E59" s="972"/>
      <c r="F59" s="973"/>
      <c r="G59" s="972"/>
      <c r="H59" s="973"/>
    </row>
    <row r="60" spans="1:8" ht="18" customHeight="1" thickBot="1" x14ac:dyDescent="0.35">
      <c r="F60" s="379"/>
      <c r="G60" s="379"/>
    </row>
    <row r="61" spans="1:8" ht="18" customHeight="1" thickBot="1" x14ac:dyDescent="0.4">
      <c r="A61" s="1057" t="s">
        <v>52</v>
      </c>
      <c r="B61" s="1058"/>
      <c r="C61" s="1085">
        <f>IFERROR(AVERAGE(C30:C59),"")</f>
        <v>0.62741666666666684</v>
      </c>
      <c r="D61" s="1086"/>
      <c r="E61" s="1085">
        <f>IFERROR(AVERAGE(E30:E59),"")</f>
        <v>0.63616666666666666</v>
      </c>
      <c r="F61" s="1086"/>
      <c r="G61" s="1085">
        <f>IFERROR(AVERAGE(G30:G59),"")</f>
        <v>0.64491666666666647</v>
      </c>
      <c r="H61" s="1086"/>
    </row>
    <row r="62" spans="1:8" ht="18" customHeight="1" thickBot="1" x14ac:dyDescent="0.35">
      <c r="F62" s="379"/>
      <c r="G62" s="379"/>
    </row>
    <row r="63" spans="1:8" ht="18" customHeight="1" thickBot="1" x14ac:dyDescent="0.35">
      <c r="A63" s="1068" t="s">
        <v>49</v>
      </c>
      <c r="B63" s="1069"/>
      <c r="C63" s="1069"/>
      <c r="D63" s="1069"/>
      <c r="E63" s="1069"/>
      <c r="F63" s="1069"/>
      <c r="G63" s="1069"/>
      <c r="H63" s="1070"/>
    </row>
    <row r="64" spans="1:8" ht="6" customHeight="1" thickBot="1" x14ac:dyDescent="0.4">
      <c r="A64" s="483"/>
      <c r="B64" s="483"/>
      <c r="C64" s="483"/>
      <c r="D64" s="483"/>
      <c r="E64" s="483"/>
      <c r="F64" s="483"/>
      <c r="G64" s="483"/>
      <c r="H64" s="379"/>
    </row>
    <row r="65" spans="1:11" s="390" customFormat="1" ht="18" customHeight="1" thickBot="1" x14ac:dyDescent="0.35">
      <c r="A65" s="1083" t="s">
        <v>462</v>
      </c>
      <c r="B65" s="1084"/>
      <c r="C65" s="1084"/>
      <c r="D65" s="1084"/>
      <c r="E65" s="398"/>
      <c r="F65" s="544" t="s">
        <v>461</v>
      </c>
      <c r="G65" s="400"/>
      <c r="H65" s="141"/>
      <c r="I65" s="401"/>
      <c r="J65" s="141"/>
      <c r="K65" s="401"/>
    </row>
    <row r="66" spans="1:11" s="390" customFormat="1" ht="6.75" customHeight="1" thickBot="1" x14ac:dyDescent="0.35">
      <c r="A66" s="31"/>
      <c r="B66" s="31"/>
      <c r="C66" s="31"/>
      <c r="D66" s="31"/>
      <c r="E66" s="400"/>
      <c r="F66" s="392"/>
      <c r="G66" s="400"/>
      <c r="H66" s="141"/>
      <c r="I66" s="401"/>
      <c r="J66" s="141"/>
      <c r="K66" s="401"/>
    </row>
    <row r="67" spans="1:11" ht="32.1" customHeight="1" x14ac:dyDescent="0.3">
      <c r="A67" s="1071" t="s">
        <v>25</v>
      </c>
      <c r="B67" s="1072" t="s">
        <v>300</v>
      </c>
      <c r="C67" s="1055" t="s">
        <v>27</v>
      </c>
      <c r="D67" s="1056"/>
      <c r="E67" s="1055" t="s">
        <v>28</v>
      </c>
      <c r="F67" s="1056"/>
      <c r="G67" s="1055" t="s">
        <v>29</v>
      </c>
      <c r="H67" s="1056"/>
    </row>
    <row r="68" spans="1:11" ht="18" customHeight="1" x14ac:dyDescent="0.3">
      <c r="A68" s="1065"/>
      <c r="B68" s="1067"/>
      <c r="C68" s="1053" t="str">
        <f>C29</f>
        <v>Less than or equal to $50k</v>
      </c>
      <c r="D68" s="1054"/>
      <c r="E68" s="1053" t="str">
        <f>E29</f>
        <v>Over $50k to $150k</v>
      </c>
      <c r="F68" s="1054"/>
      <c r="G68" s="1053" t="str">
        <f>G29</f>
        <v>Over $150k</v>
      </c>
      <c r="H68" s="1080"/>
    </row>
    <row r="69" spans="1:11" ht="18" customHeight="1" x14ac:dyDescent="0.3">
      <c r="A69" s="137" t="s">
        <v>883</v>
      </c>
      <c r="B69" s="656" t="s">
        <v>885</v>
      </c>
      <c r="C69" s="972">
        <v>0.63600000000000001</v>
      </c>
      <c r="D69" s="973"/>
      <c r="E69" s="972">
        <v>0.63600000000000001</v>
      </c>
      <c r="F69" s="973"/>
      <c r="G69" s="972">
        <v>0.63600000000000001</v>
      </c>
      <c r="H69" s="973"/>
    </row>
    <row r="70" spans="1:11" ht="18" customHeight="1" x14ac:dyDescent="0.3">
      <c r="A70" s="137" t="s">
        <v>883</v>
      </c>
      <c r="B70" s="656" t="s">
        <v>886</v>
      </c>
      <c r="C70" s="972">
        <v>0.63600000000000001</v>
      </c>
      <c r="D70" s="973"/>
      <c r="E70" s="972">
        <v>0.63600000000000001</v>
      </c>
      <c r="F70" s="973"/>
      <c r="G70" s="972">
        <v>0.63600000000000001</v>
      </c>
      <c r="H70" s="973"/>
    </row>
    <row r="71" spans="1:11" ht="18" customHeight="1" x14ac:dyDescent="0.3">
      <c r="A71" s="137" t="s">
        <v>883</v>
      </c>
      <c r="B71" s="656" t="s">
        <v>887</v>
      </c>
      <c r="C71" s="972">
        <v>0.55100000000000005</v>
      </c>
      <c r="D71" s="973"/>
      <c r="E71" s="972">
        <v>0.55100000000000005</v>
      </c>
      <c r="F71" s="973"/>
      <c r="G71" s="972">
        <v>0.55100000000000005</v>
      </c>
      <c r="H71" s="973"/>
    </row>
    <row r="72" spans="1:11" ht="18" customHeight="1" x14ac:dyDescent="0.3">
      <c r="A72" s="137" t="s">
        <v>884</v>
      </c>
      <c r="B72" s="273" t="s">
        <v>876</v>
      </c>
      <c r="C72" s="972">
        <v>0.56999999999999995</v>
      </c>
      <c r="D72" s="973"/>
      <c r="E72" s="972">
        <v>0.58499999999999996</v>
      </c>
      <c r="F72" s="973"/>
      <c r="G72" s="972">
        <v>0.6</v>
      </c>
      <c r="H72" s="973"/>
    </row>
    <row r="73" spans="1:11" ht="18" customHeight="1" x14ac:dyDescent="0.3">
      <c r="A73" s="137" t="s">
        <v>884</v>
      </c>
      <c r="B73" s="273" t="s">
        <v>877</v>
      </c>
      <c r="C73" s="972">
        <v>0.56999999999999995</v>
      </c>
      <c r="D73" s="973"/>
      <c r="E73" s="972">
        <v>0.58499999999999996</v>
      </c>
      <c r="F73" s="973"/>
      <c r="G73" s="972">
        <v>0.6</v>
      </c>
      <c r="H73" s="973"/>
    </row>
    <row r="74" spans="1:11" ht="18" customHeight="1" x14ac:dyDescent="0.3">
      <c r="A74" s="137" t="s">
        <v>884</v>
      </c>
      <c r="B74" s="273" t="s">
        <v>878</v>
      </c>
      <c r="C74" s="972">
        <v>0.56999999999999995</v>
      </c>
      <c r="D74" s="973"/>
      <c r="E74" s="972">
        <v>0.58499999999999996</v>
      </c>
      <c r="F74" s="973"/>
      <c r="G74" s="972">
        <v>0.6</v>
      </c>
      <c r="H74" s="973"/>
    </row>
    <row r="75" spans="1:11" ht="18" customHeight="1" x14ac:dyDescent="0.3">
      <c r="A75" s="137" t="s">
        <v>884</v>
      </c>
      <c r="B75" s="273" t="s">
        <v>879</v>
      </c>
      <c r="C75" s="972">
        <v>0.56999999999999995</v>
      </c>
      <c r="D75" s="973"/>
      <c r="E75" s="972">
        <v>0.58499999999999996</v>
      </c>
      <c r="F75" s="973"/>
      <c r="G75" s="972">
        <v>0.6</v>
      </c>
      <c r="H75" s="973"/>
    </row>
    <row r="76" spans="1:11" ht="18" customHeight="1" x14ac:dyDescent="0.3">
      <c r="A76" s="137" t="s">
        <v>884</v>
      </c>
      <c r="B76" s="273" t="s">
        <v>880</v>
      </c>
      <c r="C76" s="972">
        <v>0.56999999999999995</v>
      </c>
      <c r="D76" s="973"/>
      <c r="E76" s="972">
        <v>0.58499999999999996</v>
      </c>
      <c r="F76" s="973"/>
      <c r="G76" s="972">
        <v>0.6</v>
      </c>
      <c r="H76" s="973"/>
    </row>
    <row r="77" spans="1:11" ht="18" customHeight="1" x14ac:dyDescent="0.3">
      <c r="A77" s="521" t="s">
        <v>884</v>
      </c>
      <c r="B77" s="273" t="s">
        <v>881</v>
      </c>
      <c r="C77" s="972">
        <v>0.56999999999999995</v>
      </c>
      <c r="D77" s="973"/>
      <c r="E77" s="972">
        <v>0.58499999999999996</v>
      </c>
      <c r="F77" s="973"/>
      <c r="G77" s="972">
        <v>0.6</v>
      </c>
      <c r="H77" s="973"/>
    </row>
    <row r="78" spans="1:11" ht="18" customHeight="1" x14ac:dyDescent="0.3">
      <c r="A78" s="521" t="s">
        <v>884</v>
      </c>
      <c r="B78" s="273" t="s">
        <v>882</v>
      </c>
      <c r="C78" s="972">
        <v>0.56999999999999995</v>
      </c>
      <c r="D78" s="973"/>
      <c r="E78" s="972">
        <v>0.58499999999999996</v>
      </c>
      <c r="F78" s="973"/>
      <c r="G78" s="972">
        <v>0.6</v>
      </c>
      <c r="H78" s="973"/>
    </row>
    <row r="79" spans="1:11" ht="18" customHeight="1" x14ac:dyDescent="0.3">
      <c r="A79" s="137" t="s">
        <v>888</v>
      </c>
      <c r="B79" s="273" t="s">
        <v>889</v>
      </c>
      <c r="C79" s="972">
        <v>0.46</v>
      </c>
      <c r="D79" s="973"/>
      <c r="E79" s="972">
        <v>0.47</v>
      </c>
      <c r="F79" s="973"/>
      <c r="G79" s="972">
        <v>0.48499999999999999</v>
      </c>
      <c r="H79" s="973"/>
    </row>
    <row r="80" spans="1:11" ht="18" customHeight="1" x14ac:dyDescent="0.3">
      <c r="A80" s="137" t="s">
        <v>888</v>
      </c>
      <c r="B80" s="273" t="s">
        <v>890</v>
      </c>
      <c r="C80" s="972">
        <v>0.46</v>
      </c>
      <c r="D80" s="973"/>
      <c r="E80" s="972">
        <v>0.47</v>
      </c>
      <c r="F80" s="973"/>
      <c r="G80" s="972">
        <v>0.48499999999999999</v>
      </c>
      <c r="H80" s="973"/>
    </row>
    <row r="81" spans="1:8" ht="18" customHeight="1" x14ac:dyDescent="0.3">
      <c r="A81" s="137" t="s">
        <v>888</v>
      </c>
      <c r="B81" s="273" t="s">
        <v>891</v>
      </c>
      <c r="C81" s="972">
        <v>0.46</v>
      </c>
      <c r="D81" s="973"/>
      <c r="E81" s="972">
        <v>0.47</v>
      </c>
      <c r="F81" s="973"/>
      <c r="G81" s="972">
        <v>0.48499999999999999</v>
      </c>
      <c r="H81" s="973"/>
    </row>
    <row r="82" spans="1:8" ht="18" customHeight="1" x14ac:dyDescent="0.3">
      <c r="A82" s="137" t="s">
        <v>888</v>
      </c>
      <c r="B82" s="273" t="s">
        <v>892</v>
      </c>
      <c r="C82" s="972">
        <v>0.46</v>
      </c>
      <c r="D82" s="973"/>
      <c r="E82" s="972">
        <v>0.47</v>
      </c>
      <c r="F82" s="973"/>
      <c r="G82" s="972">
        <v>0.48499999999999999</v>
      </c>
      <c r="H82" s="973"/>
    </row>
    <row r="83" spans="1:8" ht="18" customHeight="1" x14ac:dyDescent="0.3">
      <c r="A83" s="137" t="s">
        <v>888</v>
      </c>
      <c r="B83" s="273" t="s">
        <v>893</v>
      </c>
      <c r="C83" s="972">
        <v>0.46</v>
      </c>
      <c r="D83" s="973"/>
      <c r="E83" s="972">
        <v>0.47</v>
      </c>
      <c r="F83" s="973"/>
      <c r="G83" s="972">
        <v>0.48499999999999999</v>
      </c>
      <c r="H83" s="973"/>
    </row>
    <row r="84" spans="1:8" ht="18" customHeight="1" x14ac:dyDescent="0.3">
      <c r="A84" s="137"/>
      <c r="B84" s="520"/>
      <c r="C84" s="972"/>
      <c r="D84" s="973"/>
      <c r="E84" s="972"/>
      <c r="F84" s="973"/>
      <c r="G84" s="972"/>
      <c r="H84" s="973"/>
    </row>
    <row r="85" spans="1:8" ht="18" customHeight="1" x14ac:dyDescent="0.3">
      <c r="A85" s="137"/>
      <c r="B85" s="520"/>
      <c r="C85" s="972"/>
      <c r="D85" s="973"/>
      <c r="E85" s="972"/>
      <c r="F85" s="973"/>
      <c r="G85" s="972"/>
      <c r="H85" s="973"/>
    </row>
    <row r="86" spans="1:8" ht="18" customHeight="1" x14ac:dyDescent="0.3">
      <c r="A86" s="137"/>
      <c r="B86" s="520"/>
      <c r="C86" s="972"/>
      <c r="D86" s="973"/>
      <c r="E86" s="972"/>
      <c r="F86" s="973"/>
      <c r="G86" s="972"/>
      <c r="H86" s="973"/>
    </row>
    <row r="87" spans="1:8" ht="18" customHeight="1" x14ac:dyDescent="0.3">
      <c r="A87" s="137"/>
      <c r="B87" s="520"/>
      <c r="C87" s="972"/>
      <c r="D87" s="973"/>
      <c r="E87" s="972"/>
      <c r="F87" s="973"/>
      <c r="G87" s="972"/>
      <c r="H87" s="973"/>
    </row>
    <row r="88" spans="1:8" ht="18" customHeight="1" x14ac:dyDescent="0.3">
      <c r="A88" s="137"/>
      <c r="B88" s="520"/>
      <c r="C88" s="972"/>
      <c r="D88" s="973"/>
      <c r="E88" s="972"/>
      <c r="F88" s="973"/>
      <c r="G88" s="972"/>
      <c r="H88" s="973"/>
    </row>
    <row r="89" spans="1:8" ht="18" customHeight="1" x14ac:dyDescent="0.3">
      <c r="A89" s="137"/>
      <c r="B89" s="520"/>
      <c r="C89" s="972"/>
      <c r="D89" s="973"/>
      <c r="E89" s="972"/>
      <c r="F89" s="973"/>
      <c r="G89" s="972"/>
      <c r="H89" s="973"/>
    </row>
    <row r="90" spans="1:8" ht="18" customHeight="1" x14ac:dyDescent="0.3">
      <c r="A90" s="137"/>
      <c r="B90" s="520"/>
      <c r="C90" s="972"/>
      <c r="D90" s="973"/>
      <c r="E90" s="972"/>
      <c r="F90" s="973"/>
      <c r="G90" s="972"/>
      <c r="H90" s="973"/>
    </row>
    <row r="91" spans="1:8" ht="18" customHeight="1" x14ac:dyDescent="0.3">
      <c r="A91" s="417"/>
      <c r="B91" s="418"/>
      <c r="C91" s="972"/>
      <c r="D91" s="973"/>
      <c r="E91" s="972"/>
      <c r="F91" s="973"/>
      <c r="G91" s="972"/>
      <c r="H91" s="973"/>
    </row>
    <row r="92" spans="1:8" ht="18" customHeight="1" x14ac:dyDescent="0.3">
      <c r="A92" s="417"/>
      <c r="B92" s="418"/>
      <c r="C92" s="972"/>
      <c r="D92" s="973"/>
      <c r="E92" s="972"/>
      <c r="F92" s="973"/>
      <c r="G92" s="972"/>
      <c r="H92" s="973"/>
    </row>
    <row r="93" spans="1:8" ht="18" customHeight="1" x14ac:dyDescent="0.3">
      <c r="A93" s="417"/>
      <c r="B93" s="418"/>
      <c r="C93" s="972"/>
      <c r="D93" s="973"/>
      <c r="E93" s="972"/>
      <c r="F93" s="973"/>
      <c r="G93" s="972"/>
      <c r="H93" s="973"/>
    </row>
    <row r="94" spans="1:8" ht="18" customHeight="1" x14ac:dyDescent="0.3">
      <c r="A94" s="417"/>
      <c r="B94" s="418"/>
      <c r="C94" s="972"/>
      <c r="D94" s="973"/>
      <c r="E94" s="972"/>
      <c r="F94" s="973"/>
      <c r="G94" s="972"/>
      <c r="H94" s="973"/>
    </row>
    <row r="95" spans="1:8" ht="18" customHeight="1" x14ac:dyDescent="0.3">
      <c r="A95" s="417"/>
      <c r="B95" s="418"/>
      <c r="C95" s="972"/>
      <c r="D95" s="973"/>
      <c r="E95" s="972"/>
      <c r="F95" s="973"/>
      <c r="G95" s="972"/>
      <c r="H95" s="973"/>
    </row>
    <row r="96" spans="1:8" ht="18" customHeight="1" x14ac:dyDescent="0.3">
      <c r="A96" s="417"/>
      <c r="B96" s="418"/>
      <c r="C96" s="972"/>
      <c r="D96" s="973"/>
      <c r="E96" s="972"/>
      <c r="F96" s="973"/>
      <c r="G96" s="972"/>
      <c r="H96" s="973"/>
    </row>
    <row r="97" spans="1:8" ht="18" customHeight="1" x14ac:dyDescent="0.3">
      <c r="A97" s="417"/>
      <c r="B97" s="418"/>
      <c r="C97" s="972"/>
      <c r="D97" s="973"/>
      <c r="E97" s="972"/>
      <c r="F97" s="973"/>
      <c r="G97" s="972"/>
      <c r="H97" s="973"/>
    </row>
    <row r="98" spans="1:8" ht="18" customHeight="1" thickBot="1" x14ac:dyDescent="0.35">
      <c r="A98" s="485"/>
      <c r="B98" s="486"/>
      <c r="C98" s="972"/>
      <c r="D98" s="973"/>
      <c r="E98" s="972"/>
      <c r="F98" s="973"/>
      <c r="G98" s="972"/>
      <c r="H98" s="973"/>
    </row>
    <row r="99" spans="1:8" ht="18" customHeight="1" thickBot="1" x14ac:dyDescent="0.35">
      <c r="A99" s="379"/>
      <c r="B99" s="379"/>
      <c r="C99" s="379"/>
      <c r="D99" s="379"/>
      <c r="E99" s="379"/>
      <c r="F99" s="379"/>
      <c r="G99" s="379"/>
      <c r="H99" s="379"/>
    </row>
    <row r="100" spans="1:8" ht="18" customHeight="1" thickBot="1" x14ac:dyDescent="0.4">
      <c r="A100" s="1057" t="s">
        <v>57</v>
      </c>
      <c r="B100" s="1058"/>
      <c r="C100" s="1081">
        <f>IFERROR(AVERAGE(C69:C98),"")</f>
        <v>0.54086666666666672</v>
      </c>
      <c r="D100" s="1082"/>
      <c r="E100" s="1081">
        <f>IFERROR(AVERAGE(E69:E98),"")</f>
        <v>0.55119999999999991</v>
      </c>
      <c r="F100" s="1082"/>
      <c r="G100" s="1081">
        <f>IFERROR(AVERAGE(G69:G98),"")</f>
        <v>0.56320000000000003</v>
      </c>
      <c r="H100" s="1082"/>
    </row>
    <row r="101" spans="1:8" ht="18" customHeight="1" x14ac:dyDescent="0.3">
      <c r="F101" s="379"/>
      <c r="G101" s="379"/>
    </row>
  </sheetData>
  <sheetProtection algorithmName="SHA-512" hashValue="UYo6BH0uJtyRSNyKoQu7iLh02zrkt+/ayC3jh92HHpVjBKX9BDCmtu7MbAq3n3fiMWIcvUu/JRseK9U8QlZ7eQ==" saltValue="8ptfMfhTZT7FXGIe62YotA==" spinCount="100000" sheet="1" objects="1" scenarios="1"/>
  <mergeCells count="240">
    <mergeCell ref="C86:D86"/>
    <mergeCell ref="E86:F86"/>
    <mergeCell ref="G86:H86"/>
    <mergeCell ref="C87:D87"/>
    <mergeCell ref="E87:F87"/>
    <mergeCell ref="G87:H87"/>
    <mergeCell ref="E82:F82"/>
    <mergeCell ref="G82:H82"/>
    <mergeCell ref="C83:D83"/>
    <mergeCell ref="E83:F83"/>
    <mergeCell ref="G83:H83"/>
    <mergeCell ref="C84:D84"/>
    <mergeCell ref="E84:F84"/>
    <mergeCell ref="G84:H84"/>
    <mergeCell ref="C85:D85"/>
    <mergeCell ref="E85:F85"/>
    <mergeCell ref="G85:H85"/>
    <mergeCell ref="C49:D49"/>
    <mergeCell ref="E49:F49"/>
    <mergeCell ref="G49:H49"/>
    <mergeCell ref="C50:D50"/>
    <mergeCell ref="E50:F50"/>
    <mergeCell ref="G50:H50"/>
    <mergeCell ref="C51:D51"/>
    <mergeCell ref="E51:F51"/>
    <mergeCell ref="G51:H51"/>
    <mergeCell ref="C46:D46"/>
    <mergeCell ref="E46:F46"/>
    <mergeCell ref="G46:H46"/>
    <mergeCell ref="C47:D47"/>
    <mergeCell ref="E47:F47"/>
    <mergeCell ref="G47:H47"/>
    <mergeCell ref="C48:D48"/>
    <mergeCell ref="E48:F48"/>
    <mergeCell ref="G48:H48"/>
    <mergeCell ref="G100:H100"/>
    <mergeCell ref="E100:F100"/>
    <mergeCell ref="C100:D100"/>
    <mergeCell ref="C98:D98"/>
    <mergeCell ref="E98:F98"/>
    <mergeCell ref="G98:H98"/>
    <mergeCell ref="A65:D65"/>
    <mergeCell ref="A26:D26"/>
    <mergeCell ref="G61:H61"/>
    <mergeCell ref="E61:F61"/>
    <mergeCell ref="C61:D61"/>
    <mergeCell ref="C96:D96"/>
    <mergeCell ref="E96:F96"/>
    <mergeCell ref="G96:H96"/>
    <mergeCell ref="C97:D97"/>
    <mergeCell ref="E97:F97"/>
    <mergeCell ref="G97:H97"/>
    <mergeCell ref="C94:D94"/>
    <mergeCell ref="E94:F94"/>
    <mergeCell ref="G94:H94"/>
    <mergeCell ref="C95:D95"/>
    <mergeCell ref="E95:F95"/>
    <mergeCell ref="G95:H95"/>
    <mergeCell ref="C92:D92"/>
    <mergeCell ref="E92:F92"/>
    <mergeCell ref="G92:H92"/>
    <mergeCell ref="C93:D93"/>
    <mergeCell ref="E93:F93"/>
    <mergeCell ref="G93:H93"/>
    <mergeCell ref="C80:D80"/>
    <mergeCell ref="E80:F80"/>
    <mergeCell ref="G80:H80"/>
    <mergeCell ref="C81:D81"/>
    <mergeCell ref="E81:F81"/>
    <mergeCell ref="G81:H81"/>
    <mergeCell ref="C88:D88"/>
    <mergeCell ref="E88:F88"/>
    <mergeCell ref="G88:H88"/>
    <mergeCell ref="C90:D90"/>
    <mergeCell ref="E90:F90"/>
    <mergeCell ref="G90:H90"/>
    <mergeCell ref="C89:D89"/>
    <mergeCell ref="E89:F89"/>
    <mergeCell ref="G89:H89"/>
    <mergeCell ref="C91:D91"/>
    <mergeCell ref="E91:F91"/>
    <mergeCell ref="G91:H91"/>
    <mergeCell ref="C82:D82"/>
    <mergeCell ref="C78:D78"/>
    <mergeCell ref="E78:F78"/>
    <mergeCell ref="G78:H78"/>
    <mergeCell ref="C79:D79"/>
    <mergeCell ref="E79:F79"/>
    <mergeCell ref="G79:H79"/>
    <mergeCell ref="C76:D76"/>
    <mergeCell ref="E76:F76"/>
    <mergeCell ref="G76:H76"/>
    <mergeCell ref="C77:D77"/>
    <mergeCell ref="E77:F77"/>
    <mergeCell ref="G77:H77"/>
    <mergeCell ref="C74:D74"/>
    <mergeCell ref="E74:F74"/>
    <mergeCell ref="G74:H74"/>
    <mergeCell ref="C75:D75"/>
    <mergeCell ref="E75:F75"/>
    <mergeCell ref="G75:H75"/>
    <mergeCell ref="C72:D72"/>
    <mergeCell ref="E72:F72"/>
    <mergeCell ref="G72:H72"/>
    <mergeCell ref="C73:D73"/>
    <mergeCell ref="E73:F73"/>
    <mergeCell ref="G73:H73"/>
    <mergeCell ref="C70:D70"/>
    <mergeCell ref="E70:F70"/>
    <mergeCell ref="G70:H70"/>
    <mergeCell ref="C71:D71"/>
    <mergeCell ref="E71:F71"/>
    <mergeCell ref="G71:H71"/>
    <mergeCell ref="G68:H68"/>
    <mergeCell ref="E68:F68"/>
    <mergeCell ref="C68:D68"/>
    <mergeCell ref="G69:H69"/>
    <mergeCell ref="E69:F69"/>
    <mergeCell ref="C69:D69"/>
    <mergeCell ref="C59:D59"/>
    <mergeCell ref="E59:F59"/>
    <mergeCell ref="G59:H59"/>
    <mergeCell ref="C67:D67"/>
    <mergeCell ref="E67:F67"/>
    <mergeCell ref="G67:H67"/>
    <mergeCell ref="C57:D57"/>
    <mergeCell ref="E57:F57"/>
    <mergeCell ref="G57:H57"/>
    <mergeCell ref="C58:D58"/>
    <mergeCell ref="E58:F58"/>
    <mergeCell ref="G58:H58"/>
    <mergeCell ref="C55:D55"/>
    <mergeCell ref="E55:F55"/>
    <mergeCell ref="G55:H55"/>
    <mergeCell ref="C56:D56"/>
    <mergeCell ref="E56:F56"/>
    <mergeCell ref="G56:H56"/>
    <mergeCell ref="C53:D53"/>
    <mergeCell ref="E53:F53"/>
    <mergeCell ref="G53:H53"/>
    <mergeCell ref="C54:D54"/>
    <mergeCell ref="E54:F54"/>
    <mergeCell ref="G54:H54"/>
    <mergeCell ref="C41:D41"/>
    <mergeCell ref="E41:F41"/>
    <mergeCell ref="G41:H41"/>
    <mergeCell ref="C52:D52"/>
    <mergeCell ref="E52:F52"/>
    <mergeCell ref="G52:H52"/>
    <mergeCell ref="C39:D39"/>
    <mergeCell ref="E39:F39"/>
    <mergeCell ref="G39:H39"/>
    <mergeCell ref="C40:D40"/>
    <mergeCell ref="E40:F40"/>
    <mergeCell ref="G40:H40"/>
    <mergeCell ref="C42:D42"/>
    <mergeCell ref="E42:F42"/>
    <mergeCell ref="G42:H42"/>
    <mergeCell ref="C43:D43"/>
    <mergeCell ref="E43:F43"/>
    <mergeCell ref="G43:H43"/>
    <mergeCell ref="C44:D44"/>
    <mergeCell ref="E44:F44"/>
    <mergeCell ref="G44:H44"/>
    <mergeCell ref="C45:D45"/>
    <mergeCell ref="E45:F45"/>
    <mergeCell ref="G45:H45"/>
    <mergeCell ref="C37:D37"/>
    <mergeCell ref="E37:F37"/>
    <mergeCell ref="G37:H37"/>
    <mergeCell ref="C38:D38"/>
    <mergeCell ref="E38:F38"/>
    <mergeCell ref="G38:H38"/>
    <mergeCell ref="C35:D35"/>
    <mergeCell ref="E35:F35"/>
    <mergeCell ref="G35:H35"/>
    <mergeCell ref="C36:D36"/>
    <mergeCell ref="E36:F36"/>
    <mergeCell ref="G36:H36"/>
    <mergeCell ref="C33:D33"/>
    <mergeCell ref="E33:F33"/>
    <mergeCell ref="G33:H33"/>
    <mergeCell ref="C34:D34"/>
    <mergeCell ref="E34:F34"/>
    <mergeCell ref="G34:H34"/>
    <mergeCell ref="C31:D31"/>
    <mergeCell ref="E31:F31"/>
    <mergeCell ref="G31:H31"/>
    <mergeCell ref="C32:D32"/>
    <mergeCell ref="E32:F32"/>
    <mergeCell ref="G32:H32"/>
    <mergeCell ref="E30:F30"/>
    <mergeCell ref="G22:H22"/>
    <mergeCell ref="G20:H20"/>
    <mergeCell ref="G19:H19"/>
    <mergeCell ref="G18:H18"/>
    <mergeCell ref="G17:H17"/>
    <mergeCell ref="E20:F20"/>
    <mergeCell ref="E19:F19"/>
    <mergeCell ref="E18:F18"/>
    <mergeCell ref="E17:F17"/>
    <mergeCell ref="A100:B100"/>
    <mergeCell ref="B11:H11"/>
    <mergeCell ref="B12:H12"/>
    <mergeCell ref="A61:B61"/>
    <mergeCell ref="A22:B22"/>
    <mergeCell ref="A16:A17"/>
    <mergeCell ref="B16:B17"/>
    <mergeCell ref="A28:A29"/>
    <mergeCell ref="B28:B29"/>
    <mergeCell ref="A24:H24"/>
    <mergeCell ref="A67:A68"/>
    <mergeCell ref="B67:B68"/>
    <mergeCell ref="A14:H14"/>
    <mergeCell ref="A15:H15"/>
    <mergeCell ref="A63:H63"/>
    <mergeCell ref="G16:H16"/>
    <mergeCell ref="G30:H30"/>
    <mergeCell ref="C30:D30"/>
    <mergeCell ref="C29:D29"/>
    <mergeCell ref="C28:D28"/>
    <mergeCell ref="E28:F28"/>
    <mergeCell ref="E29:F29"/>
    <mergeCell ref="G29:H29"/>
    <mergeCell ref="G28:H28"/>
    <mergeCell ref="A1:H1"/>
    <mergeCell ref="A2:H2"/>
    <mergeCell ref="B8:H8"/>
    <mergeCell ref="B9:H9"/>
    <mergeCell ref="B10:H10"/>
    <mergeCell ref="B7:H7"/>
    <mergeCell ref="B6:H6"/>
    <mergeCell ref="C22:D22"/>
    <mergeCell ref="C20:D20"/>
    <mergeCell ref="C19:D19"/>
    <mergeCell ref="C18:D18"/>
    <mergeCell ref="C17:D17"/>
    <mergeCell ref="C16:D16"/>
    <mergeCell ref="E22:F22"/>
    <mergeCell ref="E16:F16"/>
  </mergeCells>
  <dataValidations count="2">
    <dataValidation type="custom" allowBlank="1" showInputMessage="1" showErrorMessage="1" error="Must use a numerical value only in this cell." sqref="C30:H59 C69:H98">
      <formula1>ISNUMBER(C30)</formula1>
    </dataValidation>
    <dataValidation type="list" allowBlank="1" showInputMessage="1" showErrorMessage="1" sqref="F26 F65">
      <formula1>$O$1:$O$2</formula1>
    </dataValidation>
  </dataValidations>
  <pageMargins left="0.7" right="0.7" top="0.75" bottom="0.75" header="0.3" footer="0.3"/>
  <pageSetup scale="46" fitToHeight="5" orientation="landscape" r:id="rId1"/>
  <headerFooter>
    <oddFooter>&amp;R&amp;A - 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8" tint="0.59999389629810485"/>
    <pageSetUpPr fitToPage="1"/>
  </sheetPr>
  <dimension ref="A1:J38"/>
  <sheetViews>
    <sheetView showGridLines="0" topLeftCell="A4" zoomScaleNormal="100" workbookViewId="0">
      <selection activeCell="B12" sqref="B12:H12"/>
    </sheetView>
  </sheetViews>
  <sheetFormatPr defaultColWidth="8.88671875" defaultRowHeight="14.4" x14ac:dyDescent="0.3"/>
  <cols>
    <col min="1" max="1" width="25.6640625" style="98" customWidth="1"/>
    <col min="2" max="2" width="24.88671875" style="98" customWidth="1"/>
    <col min="3" max="8" width="20.6640625" style="98" customWidth="1"/>
    <col min="9" max="16384" width="8.88671875" style="98"/>
  </cols>
  <sheetData>
    <row r="1" spans="1:10" s="6" customFormat="1" ht="18" x14ac:dyDescent="0.3">
      <c r="A1" s="752" t="str">
        <f>'Standard Frame &amp; Tile Typical'!A1:J1</f>
        <v>Attachment D: Cost Schedule</v>
      </c>
      <c r="B1" s="752"/>
      <c r="C1" s="752"/>
      <c r="D1" s="752"/>
      <c r="E1" s="752"/>
      <c r="F1" s="752"/>
      <c r="G1" s="752"/>
      <c r="H1" s="752"/>
      <c r="I1" s="80"/>
      <c r="J1" s="80"/>
    </row>
    <row r="2" spans="1:10" s="21" customFormat="1" ht="18" customHeight="1" thickBot="1" x14ac:dyDescent="0.35">
      <c r="A2" s="758" t="s">
        <v>182</v>
      </c>
      <c r="B2" s="758"/>
      <c r="C2" s="758"/>
      <c r="D2" s="758"/>
      <c r="E2" s="758"/>
      <c r="F2" s="758"/>
      <c r="G2" s="758"/>
      <c r="H2" s="758"/>
      <c r="I2" s="80"/>
      <c r="J2" s="80"/>
    </row>
    <row r="3" spans="1:10" s="21" customFormat="1" ht="6.75" customHeight="1" x14ac:dyDescent="0.3">
      <c r="A3" s="353"/>
      <c r="B3" s="353"/>
      <c r="C3" s="353"/>
      <c r="D3" s="353"/>
      <c r="E3" s="353"/>
      <c r="F3" s="353"/>
      <c r="G3" s="353"/>
      <c r="H3" s="353"/>
      <c r="I3" s="353"/>
      <c r="J3" s="353"/>
    </row>
    <row r="4" spans="1:10" s="6" customFormat="1" ht="18" customHeight="1" x14ac:dyDescent="0.3">
      <c r="A4" s="353" t="str">
        <f>Scores!B4</f>
        <v>Vendor Name:</v>
      </c>
      <c r="B4" s="80" t="str">
        <f>Scores!E4</f>
        <v xml:space="preserve">Allsteel Inc. </v>
      </c>
      <c r="C4" s="80"/>
      <c r="D4" s="80"/>
      <c r="E4" s="80"/>
      <c r="F4" s="80"/>
      <c r="G4" s="80"/>
      <c r="H4" s="80"/>
      <c r="I4" s="80"/>
      <c r="J4" s="80"/>
    </row>
    <row r="5" spans="1:10" s="21" customFormat="1" ht="9.75" customHeight="1" thickBot="1" x14ac:dyDescent="0.35">
      <c r="A5" s="353"/>
      <c r="B5" s="80"/>
      <c r="C5" s="80"/>
      <c r="D5" s="80"/>
      <c r="E5" s="80"/>
      <c r="F5" s="80"/>
      <c r="G5" s="80"/>
      <c r="H5" s="80"/>
      <c r="I5" s="80"/>
      <c r="J5" s="80"/>
    </row>
    <row r="6" spans="1:10" s="100" customFormat="1" ht="18" customHeight="1" x14ac:dyDescent="0.3">
      <c r="A6" s="193" t="s">
        <v>6</v>
      </c>
      <c r="B6" s="1092"/>
      <c r="C6" s="1092"/>
      <c r="D6" s="1092"/>
      <c r="E6" s="1092"/>
      <c r="F6" s="1092"/>
      <c r="G6" s="1092"/>
      <c r="H6" s="1093"/>
    </row>
    <row r="7" spans="1:10" s="100" customFormat="1" ht="18" customHeight="1" x14ac:dyDescent="0.3">
      <c r="A7" s="142">
        <v>1</v>
      </c>
      <c r="B7" s="983" t="s">
        <v>286</v>
      </c>
      <c r="C7" s="983"/>
      <c r="D7" s="983"/>
      <c r="E7" s="983"/>
      <c r="F7" s="983"/>
      <c r="G7" s="983"/>
      <c r="H7" s="984"/>
    </row>
    <row r="8" spans="1:10" s="100" customFormat="1" ht="18" customHeight="1" x14ac:dyDescent="0.3">
      <c r="A8" s="142">
        <v>2</v>
      </c>
      <c r="B8" s="983" t="s">
        <v>213</v>
      </c>
      <c r="C8" s="983"/>
      <c r="D8" s="983"/>
      <c r="E8" s="983"/>
      <c r="F8" s="983"/>
      <c r="G8" s="983"/>
      <c r="H8" s="984"/>
    </row>
    <row r="9" spans="1:10" s="100" customFormat="1" ht="18" customHeight="1" x14ac:dyDescent="0.3">
      <c r="A9" s="142">
        <v>3</v>
      </c>
      <c r="B9" s="983" t="s">
        <v>425</v>
      </c>
      <c r="C9" s="983"/>
      <c r="D9" s="983"/>
      <c r="E9" s="983"/>
      <c r="F9" s="983"/>
      <c r="G9" s="983"/>
      <c r="H9" s="984"/>
    </row>
    <row r="10" spans="1:10" s="100" customFormat="1" ht="30.75" customHeight="1" x14ac:dyDescent="0.3">
      <c r="A10" s="147">
        <v>4</v>
      </c>
      <c r="B10" s="983" t="s">
        <v>413</v>
      </c>
      <c r="C10" s="983"/>
      <c r="D10" s="983"/>
      <c r="E10" s="983"/>
      <c r="F10" s="983"/>
      <c r="G10" s="983"/>
      <c r="H10" s="984"/>
    </row>
    <row r="11" spans="1:10" s="100" customFormat="1" ht="30" customHeight="1" x14ac:dyDescent="0.3">
      <c r="A11" s="147">
        <v>5</v>
      </c>
      <c r="B11" s="772" t="s">
        <v>426</v>
      </c>
      <c r="C11" s="773"/>
      <c r="D11" s="773"/>
      <c r="E11" s="773"/>
      <c r="F11" s="773"/>
      <c r="G11" s="773"/>
      <c r="H11" s="774"/>
    </row>
    <row r="12" spans="1:10" s="14" customFormat="1" ht="18" customHeight="1" thickBot="1" x14ac:dyDescent="0.35">
      <c r="A12" s="363">
        <v>6</v>
      </c>
      <c r="B12" s="979" t="s">
        <v>212</v>
      </c>
      <c r="C12" s="979"/>
      <c r="D12" s="979"/>
      <c r="E12" s="979"/>
      <c r="F12" s="979"/>
      <c r="G12" s="979"/>
      <c r="H12" s="980"/>
    </row>
    <row r="13" spans="1:10" s="100" customFormat="1" ht="18" customHeight="1" thickBot="1" x14ac:dyDescent="0.35">
      <c r="A13" s="11"/>
      <c r="B13" s="190"/>
      <c r="C13" s="190"/>
      <c r="D13" s="190"/>
      <c r="E13" s="190"/>
      <c r="F13" s="190"/>
      <c r="G13" s="190"/>
      <c r="H13" s="190"/>
    </row>
    <row r="14" spans="1:10" s="100" customFormat="1" ht="18" customHeight="1" thickBot="1" x14ac:dyDescent="0.35">
      <c r="A14" s="1087" t="s">
        <v>111</v>
      </c>
      <c r="B14" s="1088"/>
      <c r="C14" s="1088"/>
      <c r="D14" s="1088"/>
      <c r="E14" s="1088"/>
      <c r="F14" s="1088"/>
      <c r="G14" s="1088"/>
      <c r="H14" s="1089"/>
    </row>
    <row r="15" spans="1:10" s="100" customFormat="1" ht="18" customHeight="1" x14ac:dyDescent="0.3">
      <c r="A15" s="369"/>
      <c r="B15" s="369"/>
      <c r="C15" s="369"/>
      <c r="D15" s="369"/>
      <c r="E15" s="55"/>
      <c r="F15" s="55"/>
      <c r="G15" s="55"/>
      <c r="H15" s="55"/>
    </row>
    <row r="16" spans="1:10" s="100" customFormat="1" ht="32.1" customHeight="1" x14ac:dyDescent="0.3">
      <c r="A16" s="27"/>
      <c r="B16" s="165" t="s">
        <v>9</v>
      </c>
      <c r="C16" s="165" t="s">
        <v>8</v>
      </c>
      <c r="D16" s="364" t="s">
        <v>150</v>
      </c>
      <c r="E16" s="1090" t="s">
        <v>7</v>
      </c>
      <c r="F16" s="1090"/>
      <c r="G16" s="1091" t="s">
        <v>40</v>
      </c>
      <c r="H16" s="1091"/>
    </row>
    <row r="17" spans="1:8" s="100" customFormat="1" ht="18" customHeight="1" x14ac:dyDescent="0.3">
      <c r="A17" s="175" t="s">
        <v>3</v>
      </c>
      <c r="B17" s="79" t="s">
        <v>452</v>
      </c>
      <c r="C17" s="191">
        <v>7600000</v>
      </c>
      <c r="D17" s="192">
        <f>'File and Storage Detail '!C60</f>
        <v>0.70650000000000002</v>
      </c>
      <c r="E17" s="987">
        <f>IFERROR((C17*D17),"")</f>
        <v>5369400</v>
      </c>
      <c r="F17" s="988"/>
      <c r="G17" s="989">
        <f>IFERROR((C17-E17),"")</f>
        <v>2230600</v>
      </c>
      <c r="H17" s="990"/>
    </row>
    <row r="18" spans="1:8" s="100" customFormat="1" ht="18" customHeight="1" x14ac:dyDescent="0.3">
      <c r="A18" s="175" t="s">
        <v>4</v>
      </c>
      <c r="B18" s="79" t="s">
        <v>453</v>
      </c>
      <c r="C18" s="51">
        <v>2300000</v>
      </c>
      <c r="D18" s="37">
        <f>'File and Storage Detail '!E60</f>
        <v>0.70650000000000002</v>
      </c>
      <c r="E18" s="987">
        <f>IFERROR((C18*D18),"")</f>
        <v>1624950</v>
      </c>
      <c r="F18" s="988"/>
      <c r="G18" s="989">
        <f>IFERROR((C18-E18),"")</f>
        <v>675050</v>
      </c>
      <c r="H18" s="990"/>
    </row>
    <row r="19" spans="1:8" s="100" customFormat="1" ht="18" customHeight="1" x14ac:dyDescent="0.3">
      <c r="A19" s="175" t="s">
        <v>2</v>
      </c>
      <c r="B19" s="79" t="s">
        <v>347</v>
      </c>
      <c r="C19" s="51">
        <v>590000</v>
      </c>
      <c r="D19" s="37">
        <f>'File and Storage Detail '!G60</f>
        <v>0.70650000000000002</v>
      </c>
      <c r="E19" s="987">
        <f>IFERROR((C19*D19),"")</f>
        <v>416835</v>
      </c>
      <c r="F19" s="988"/>
      <c r="G19" s="989">
        <f>IFERROR((C19-E19),"")</f>
        <v>173165</v>
      </c>
      <c r="H19" s="990"/>
    </row>
    <row r="20" spans="1:8" s="100" customFormat="1" ht="18" customHeight="1" thickBot="1" x14ac:dyDescent="0.35">
      <c r="A20" s="88"/>
      <c r="B20" s="15"/>
      <c r="C20" s="39"/>
      <c r="D20" s="4"/>
      <c r="E20" s="4"/>
      <c r="F20" s="52"/>
      <c r="G20" s="48"/>
      <c r="H20" s="48"/>
    </row>
    <row r="21" spans="1:8" s="100" customFormat="1" ht="18" customHeight="1" thickBot="1" x14ac:dyDescent="0.35">
      <c r="A21" s="88"/>
      <c r="B21" s="1000" t="s">
        <v>114</v>
      </c>
      <c r="C21" s="1001"/>
      <c r="D21" s="1001"/>
      <c r="E21" s="1001"/>
      <c r="F21" s="1001"/>
      <c r="G21" s="998">
        <f>SUM(G17:H20)</f>
        <v>3078815</v>
      </c>
      <c r="H21" s="999"/>
    </row>
    <row r="22" spans="1:8" s="100" customFormat="1" ht="18" customHeight="1" thickBot="1" x14ac:dyDescent="0.35">
      <c r="A22" s="369"/>
      <c r="B22" s="369"/>
      <c r="C22" s="369"/>
      <c r="D22" s="369"/>
      <c r="E22" s="55"/>
      <c r="F22" s="55"/>
      <c r="G22" s="55"/>
      <c r="H22" s="55"/>
    </row>
    <row r="23" spans="1:8" s="100" customFormat="1" ht="18" customHeight="1" thickBot="1" x14ac:dyDescent="0.35">
      <c r="A23" s="1087" t="s">
        <v>112</v>
      </c>
      <c r="B23" s="1088"/>
      <c r="C23" s="1088"/>
      <c r="D23" s="1088"/>
      <c r="E23" s="1088"/>
      <c r="F23" s="1088"/>
      <c r="G23" s="1088"/>
      <c r="H23" s="1089"/>
    </row>
    <row r="24" spans="1:8" s="100" customFormat="1" ht="18" customHeight="1" x14ac:dyDescent="0.3">
      <c r="A24" s="369"/>
      <c r="B24" s="369"/>
      <c r="C24" s="369"/>
      <c r="D24" s="369"/>
      <c r="E24" s="55"/>
      <c r="F24" s="55"/>
      <c r="G24" s="55"/>
      <c r="H24" s="55"/>
    </row>
    <row r="25" spans="1:8" s="100" customFormat="1" ht="32.1" customHeight="1" x14ac:dyDescent="0.3">
      <c r="A25" s="27"/>
      <c r="B25" s="165" t="s">
        <v>9</v>
      </c>
      <c r="C25" s="165" t="s">
        <v>8</v>
      </c>
      <c r="D25" s="364" t="s">
        <v>26</v>
      </c>
      <c r="E25" s="1090" t="s">
        <v>7</v>
      </c>
      <c r="F25" s="1090"/>
      <c r="G25" s="1091" t="s">
        <v>40</v>
      </c>
      <c r="H25" s="1091"/>
    </row>
    <row r="26" spans="1:8" s="100" customFormat="1" ht="18" customHeight="1" x14ac:dyDescent="0.3">
      <c r="A26" s="175" t="s">
        <v>3</v>
      </c>
      <c r="B26" s="79" t="s">
        <v>452</v>
      </c>
      <c r="C26" s="191">
        <v>7600000</v>
      </c>
      <c r="D26" s="192">
        <f>'File and Storage Detail '!C99</f>
        <v>0.5962857142857142</v>
      </c>
      <c r="E26" s="987">
        <f>IFERROR((C26*D26),"")</f>
        <v>4531771.4285714282</v>
      </c>
      <c r="F26" s="988"/>
      <c r="G26" s="989">
        <f>IFERROR((C26-E26),"")</f>
        <v>3068228.5714285718</v>
      </c>
      <c r="H26" s="990"/>
    </row>
    <row r="27" spans="1:8" s="100" customFormat="1" ht="18" customHeight="1" x14ac:dyDescent="0.3">
      <c r="A27" s="175" t="s">
        <v>4</v>
      </c>
      <c r="B27" s="79" t="s">
        <v>453</v>
      </c>
      <c r="C27" s="51">
        <v>2300000</v>
      </c>
      <c r="D27" s="37">
        <f>'File and Storage Detail '!E99</f>
        <v>0.60699999999999998</v>
      </c>
      <c r="E27" s="987">
        <f>IFERROR((C27*D27),"")</f>
        <v>1396100</v>
      </c>
      <c r="F27" s="988"/>
      <c r="G27" s="989">
        <f>IFERROR((C27-E27),"")</f>
        <v>903900</v>
      </c>
      <c r="H27" s="990"/>
    </row>
    <row r="28" spans="1:8" s="100" customFormat="1" ht="18" customHeight="1" x14ac:dyDescent="0.3">
      <c r="A28" s="175" t="s">
        <v>2</v>
      </c>
      <c r="B28" s="79" t="s">
        <v>347</v>
      </c>
      <c r="C28" s="51">
        <v>590000</v>
      </c>
      <c r="D28" s="37">
        <f>'File and Storage Detail '!G99</f>
        <v>0.61771428571428566</v>
      </c>
      <c r="E28" s="987">
        <f>IFERROR((C28*D28),"")</f>
        <v>364451.42857142852</v>
      </c>
      <c r="F28" s="988"/>
      <c r="G28" s="989">
        <f>IFERROR((C28-E28),"")</f>
        <v>225548.57142857148</v>
      </c>
      <c r="H28" s="990"/>
    </row>
    <row r="29" spans="1:8" s="100" customFormat="1" ht="18" customHeight="1" thickBot="1" x14ac:dyDescent="0.35">
      <c r="A29" s="88"/>
      <c r="B29" s="15"/>
      <c r="C29" s="39"/>
      <c r="D29" s="4"/>
      <c r="E29" s="4"/>
      <c r="F29" s="52"/>
      <c r="G29" s="48"/>
      <c r="H29" s="48"/>
    </row>
    <row r="30" spans="1:8" s="100" customFormat="1" ht="18" customHeight="1" thickBot="1" x14ac:dyDescent="0.35">
      <c r="A30" s="88"/>
      <c r="B30" s="1000" t="s">
        <v>113</v>
      </c>
      <c r="C30" s="1001"/>
      <c r="D30" s="1001"/>
      <c r="E30" s="1001"/>
      <c r="F30" s="1001"/>
      <c r="G30" s="998">
        <f>SUM(G26:H29)</f>
        <v>4197677.1428571437</v>
      </c>
      <c r="H30" s="999"/>
    </row>
    <row r="31" spans="1:8" s="100" customFormat="1" ht="18" customHeight="1" thickBot="1" x14ac:dyDescent="0.35">
      <c r="A31" s="88"/>
      <c r="B31" s="10"/>
      <c r="C31" s="10"/>
      <c r="D31" s="10"/>
      <c r="E31" s="10"/>
      <c r="F31" s="10"/>
      <c r="G31" s="49"/>
      <c r="H31" s="49"/>
    </row>
    <row r="32" spans="1:8" s="1" customFormat="1" ht="18" customHeight="1" thickBot="1" x14ac:dyDescent="0.35">
      <c r="A32" s="88"/>
      <c r="B32" s="1000" t="s">
        <v>115</v>
      </c>
      <c r="C32" s="1001"/>
      <c r="D32" s="1001"/>
      <c r="E32" s="1001"/>
      <c r="F32" s="1001"/>
      <c r="G32" s="998">
        <f>G21+G30</f>
        <v>7276492.1428571437</v>
      </c>
      <c r="H32" s="999"/>
    </row>
    <row r="33" spans="1:8" ht="18" customHeight="1" thickBot="1" x14ac:dyDescent="0.35">
      <c r="A33" s="1"/>
      <c r="B33" s="1"/>
      <c r="C33" s="1"/>
      <c r="D33" s="1"/>
      <c r="E33" s="1"/>
      <c r="F33" s="1"/>
      <c r="G33" s="1"/>
      <c r="H33" s="1"/>
    </row>
    <row r="34" spans="1:8" ht="18" customHeight="1" thickBot="1" x14ac:dyDescent="0.35">
      <c r="A34" s="1"/>
      <c r="B34" s="1000" t="s">
        <v>116</v>
      </c>
      <c r="C34" s="1001"/>
      <c r="D34" s="1001"/>
      <c r="E34" s="1001"/>
      <c r="F34" s="1001"/>
      <c r="G34" s="998">
        <f>'File and Storage Market Basket'!K154</f>
        <v>1823750.9170000001</v>
      </c>
      <c r="H34" s="999"/>
    </row>
    <row r="35" spans="1:8" ht="18" customHeight="1" thickBot="1" x14ac:dyDescent="0.35">
      <c r="A35" s="1"/>
      <c r="B35" s="1"/>
      <c r="C35" s="1"/>
      <c r="D35" s="1"/>
      <c r="E35" s="1"/>
      <c r="F35" s="1"/>
      <c r="G35" s="1"/>
      <c r="H35" s="1"/>
    </row>
    <row r="36" spans="1:8" ht="18" customHeight="1" thickBot="1" x14ac:dyDescent="0.35">
      <c r="A36" s="1"/>
      <c r="B36" s="1000" t="s">
        <v>117</v>
      </c>
      <c r="C36" s="1001"/>
      <c r="D36" s="1001"/>
      <c r="E36" s="1001"/>
      <c r="F36" s="1001"/>
      <c r="G36" s="998">
        <f>G32+G34</f>
        <v>9100243.0598571431</v>
      </c>
      <c r="H36" s="999"/>
    </row>
    <row r="37" spans="1:8" x14ac:dyDescent="0.3">
      <c r="A37" s="1"/>
      <c r="B37" s="1"/>
      <c r="C37" s="1"/>
      <c r="D37" s="1"/>
      <c r="E37" s="1"/>
      <c r="F37" s="1"/>
      <c r="G37" s="1"/>
      <c r="H37" s="1"/>
    </row>
    <row r="38" spans="1:8" x14ac:dyDescent="0.3">
      <c r="A38" s="1"/>
      <c r="B38" s="1"/>
      <c r="C38" s="1"/>
      <c r="D38" s="1"/>
      <c r="E38" s="1"/>
      <c r="F38" s="1"/>
      <c r="G38" s="1"/>
      <c r="H38" s="1"/>
    </row>
  </sheetData>
  <sheetProtection algorithmName="SHA-512" hashValue="IxOXdiFDTDmFme1ukRSequAj0IJAG3YXp7ZLtMObelyahuip1MDpYeim7Ay11zc0yrHcP+aCyH4TDLACsObFNg==" saltValue="/2NNs3rq6t67WZwuM+zxjA==" spinCount="100000" sheet="1" objects="1" scenarios="1"/>
  <mergeCells count="37">
    <mergeCell ref="B30:F30"/>
    <mergeCell ref="G30:H30"/>
    <mergeCell ref="E26:F26"/>
    <mergeCell ref="G26:H26"/>
    <mergeCell ref="E27:F27"/>
    <mergeCell ref="G27:H27"/>
    <mergeCell ref="E28:F28"/>
    <mergeCell ref="G28:H28"/>
    <mergeCell ref="B34:F34"/>
    <mergeCell ref="G34:H34"/>
    <mergeCell ref="B36:F36"/>
    <mergeCell ref="G36:H36"/>
    <mergeCell ref="B32:F32"/>
    <mergeCell ref="G32:H32"/>
    <mergeCell ref="A23:H23"/>
    <mergeCell ref="E25:F25"/>
    <mergeCell ref="G25:H25"/>
    <mergeCell ref="B21:F21"/>
    <mergeCell ref="G21:H21"/>
    <mergeCell ref="A14:H14"/>
    <mergeCell ref="E16:F16"/>
    <mergeCell ref="G16:H16"/>
    <mergeCell ref="A1:H1"/>
    <mergeCell ref="A2:H2"/>
    <mergeCell ref="B6:H6"/>
    <mergeCell ref="B12:H12"/>
    <mergeCell ref="B7:H7"/>
    <mergeCell ref="B10:H10"/>
    <mergeCell ref="B11:H11"/>
    <mergeCell ref="B8:H8"/>
    <mergeCell ref="B9:H9"/>
    <mergeCell ref="E19:F19"/>
    <mergeCell ref="G19:H19"/>
    <mergeCell ref="E17:F17"/>
    <mergeCell ref="G17:H17"/>
    <mergeCell ref="E18:F18"/>
    <mergeCell ref="G18:H18"/>
  </mergeCells>
  <phoneticPr fontId="3" type="noConversion"/>
  <pageMargins left="0.7" right="0.7" top="0.75" bottom="0.75" header="0.3" footer="0.3"/>
  <pageSetup scale="69" orientation="landscape" r:id="rId1"/>
  <headerFooter>
    <oddFooter>&amp;R&amp;A - Page &amp;P of &amp;N</oddFooter>
  </headerFooter>
  <rowBreaks count="1" manualBreakCount="1">
    <brk id="22" max="16383" man="1"/>
  </rowBreaks>
  <ignoredErrors>
    <ignoredError sqref="D17 G20:H21 D27 G30 F17 H17 D26" evalError="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8" tint="0.59999389629810485"/>
    <pageSetUpPr fitToPage="1"/>
  </sheetPr>
  <dimension ref="A1:L159"/>
  <sheetViews>
    <sheetView topLeftCell="A96" zoomScaleNormal="100" workbookViewId="0">
      <selection activeCell="C104" sqref="C104"/>
    </sheetView>
  </sheetViews>
  <sheetFormatPr defaultColWidth="9.109375" defaultRowHeight="14.4" x14ac:dyDescent="0.3"/>
  <cols>
    <col min="1" max="1" width="17.88671875" style="98" bestFit="1" customWidth="1"/>
    <col min="2" max="3" width="23.6640625" style="98" customWidth="1"/>
    <col min="4" max="4" width="23.88671875" style="98" bestFit="1" customWidth="1"/>
    <col min="5" max="5" width="23.88671875" style="98" customWidth="1"/>
    <col min="6" max="6" width="24.33203125" style="98" bestFit="1" customWidth="1"/>
    <col min="7" max="8" width="18.6640625" style="99" customWidth="1"/>
    <col min="9" max="9" width="13" style="54" customWidth="1"/>
    <col min="10" max="10" width="10.6640625" style="99" bestFit="1" customWidth="1"/>
    <col min="11" max="11" width="18.6640625" style="94" customWidth="1"/>
    <col min="12" max="12" width="18.6640625" style="99" customWidth="1"/>
    <col min="13" max="16384" width="9.109375" style="98"/>
  </cols>
  <sheetData>
    <row r="1" spans="1:12" s="6" customFormat="1" ht="18" x14ac:dyDescent="0.3">
      <c r="A1" s="752" t="str">
        <f>'Desks and Tables Market Basket'!A1:L1</f>
        <v>Attachment D: Cost Schedule</v>
      </c>
      <c r="B1" s="752"/>
      <c r="C1" s="752"/>
      <c r="D1" s="752"/>
      <c r="E1" s="752"/>
      <c r="F1" s="752"/>
      <c r="G1" s="752"/>
      <c r="H1" s="752"/>
      <c r="I1" s="752"/>
      <c r="J1" s="752"/>
      <c r="K1" s="752"/>
      <c r="L1" s="752"/>
    </row>
    <row r="2" spans="1:12" s="21" customFormat="1" ht="18" customHeight="1" thickBot="1" x14ac:dyDescent="0.35">
      <c r="A2" s="758" t="s">
        <v>61</v>
      </c>
      <c r="B2" s="758"/>
      <c r="C2" s="758"/>
      <c r="D2" s="758"/>
      <c r="E2" s="758"/>
      <c r="F2" s="758"/>
      <c r="G2" s="758"/>
      <c r="H2" s="758"/>
      <c r="I2" s="758"/>
      <c r="J2" s="758"/>
      <c r="K2" s="758"/>
      <c r="L2" s="758"/>
    </row>
    <row r="3" spans="1:12" s="21" customFormat="1" ht="6.75" customHeight="1" x14ac:dyDescent="0.3">
      <c r="A3" s="612"/>
      <c r="B3" s="612"/>
      <c r="C3" s="612"/>
      <c r="D3" s="612"/>
      <c r="E3" s="612"/>
      <c r="F3" s="612"/>
      <c r="G3" s="612"/>
      <c r="H3" s="612"/>
      <c r="I3" s="612"/>
      <c r="J3" s="612"/>
      <c r="K3" s="613"/>
      <c r="L3" s="613"/>
    </row>
    <row r="4" spans="1:12" s="6" customFormat="1" ht="18" customHeight="1" x14ac:dyDescent="0.3">
      <c r="A4" s="612" t="str">
        <f>Scores!B4</f>
        <v>Vendor Name:</v>
      </c>
      <c r="B4" s="614" t="str">
        <f>Scores!E4</f>
        <v xml:space="preserve">Allsteel Inc. </v>
      </c>
      <c r="C4" s="614"/>
      <c r="D4" s="614"/>
      <c r="E4" s="614"/>
      <c r="F4" s="614"/>
      <c r="G4" s="614"/>
      <c r="H4" s="614"/>
      <c r="I4" s="614"/>
      <c r="J4" s="614"/>
      <c r="K4" s="613"/>
      <c r="L4" s="613"/>
    </row>
    <row r="5" spans="1:12" s="21" customFormat="1" ht="9.75" customHeight="1" thickBot="1" x14ac:dyDescent="0.35">
      <c r="A5" s="612"/>
      <c r="B5" s="614"/>
      <c r="C5" s="614"/>
      <c r="D5" s="614"/>
      <c r="E5" s="614"/>
      <c r="F5" s="614"/>
      <c r="G5" s="614"/>
      <c r="H5" s="614"/>
      <c r="I5" s="614"/>
      <c r="J5" s="614"/>
      <c r="K5" s="613"/>
      <c r="L5" s="613"/>
    </row>
    <row r="6" spans="1:12" s="100" customFormat="1" ht="18" customHeight="1" x14ac:dyDescent="0.3">
      <c r="A6" s="200" t="s">
        <v>6</v>
      </c>
      <c r="B6" s="194"/>
      <c r="C6" s="195"/>
      <c r="D6" s="195"/>
      <c r="E6" s="195"/>
      <c r="F6" s="195"/>
      <c r="G6" s="196"/>
      <c r="H6" s="196"/>
      <c r="I6" s="197"/>
      <c r="J6" s="196"/>
      <c r="K6" s="198"/>
      <c r="L6" s="199"/>
    </row>
    <row r="7" spans="1:12" s="100" customFormat="1" x14ac:dyDescent="0.3">
      <c r="A7" s="143">
        <v>1</v>
      </c>
      <c r="B7" s="983" t="s">
        <v>466</v>
      </c>
      <c r="C7" s="983"/>
      <c r="D7" s="983"/>
      <c r="E7" s="983"/>
      <c r="F7" s="983"/>
      <c r="G7" s="983"/>
      <c r="H7" s="983"/>
      <c r="I7" s="983"/>
      <c r="J7" s="983"/>
      <c r="K7" s="983"/>
      <c r="L7" s="984"/>
    </row>
    <row r="8" spans="1:12" s="100" customFormat="1" ht="18" customHeight="1" x14ac:dyDescent="0.3">
      <c r="A8" s="143">
        <v>2</v>
      </c>
      <c r="B8" s="983" t="s">
        <v>318</v>
      </c>
      <c r="C8" s="983"/>
      <c r="D8" s="983"/>
      <c r="E8" s="983"/>
      <c r="F8" s="983"/>
      <c r="G8" s="983"/>
      <c r="H8" s="983"/>
      <c r="I8" s="983"/>
      <c r="J8" s="983"/>
      <c r="K8" s="1038"/>
      <c r="L8" s="984"/>
    </row>
    <row r="9" spans="1:12" s="100" customFormat="1" ht="18" customHeight="1" x14ac:dyDescent="0.3">
      <c r="A9" s="143">
        <v>3</v>
      </c>
      <c r="B9" s="1041" t="s">
        <v>331</v>
      </c>
      <c r="C9" s="1042"/>
      <c r="D9" s="1042"/>
      <c r="E9" s="1042"/>
      <c r="F9" s="1042"/>
      <c r="G9" s="1042"/>
      <c r="H9" s="1042"/>
      <c r="I9" s="1042"/>
      <c r="J9" s="1042"/>
      <c r="K9" s="1042"/>
      <c r="L9" s="1043"/>
    </row>
    <row r="10" spans="1:12" s="53" customFormat="1" ht="15" customHeight="1" x14ac:dyDescent="0.3">
      <c r="A10" s="143">
        <v>4</v>
      </c>
      <c r="B10" s="1041" t="s">
        <v>287</v>
      </c>
      <c r="C10" s="1042"/>
      <c r="D10" s="1042"/>
      <c r="E10" s="1042"/>
      <c r="F10" s="1042"/>
      <c r="G10" s="1042"/>
      <c r="H10" s="1042"/>
      <c r="I10" s="1042"/>
      <c r="J10" s="1042"/>
      <c r="K10" s="1042"/>
      <c r="L10" s="1043"/>
    </row>
    <row r="11" spans="1:12" s="100" customFormat="1" ht="15" customHeight="1" x14ac:dyDescent="0.3">
      <c r="A11" s="143">
        <v>5</v>
      </c>
      <c r="B11" s="1041" t="s">
        <v>218</v>
      </c>
      <c r="C11" s="1042"/>
      <c r="D11" s="1042"/>
      <c r="E11" s="1042"/>
      <c r="F11" s="1042"/>
      <c r="G11" s="1042"/>
      <c r="H11" s="1042"/>
      <c r="I11" s="1042"/>
      <c r="J11" s="1042"/>
      <c r="K11" s="1042"/>
      <c r="L11" s="1043"/>
    </row>
    <row r="12" spans="1:12" s="100" customFormat="1" ht="15" customHeight="1" x14ac:dyDescent="0.3">
      <c r="A12" s="143">
        <v>6</v>
      </c>
      <c r="B12" s="1041" t="s">
        <v>214</v>
      </c>
      <c r="C12" s="1042"/>
      <c r="D12" s="1042"/>
      <c r="E12" s="1042"/>
      <c r="F12" s="1042"/>
      <c r="G12" s="1042"/>
      <c r="H12" s="1042"/>
      <c r="I12" s="1042"/>
      <c r="J12" s="1042"/>
      <c r="K12" s="1042"/>
      <c r="L12" s="1043"/>
    </row>
    <row r="13" spans="1:12" s="100" customFormat="1" ht="15" customHeight="1" x14ac:dyDescent="0.3">
      <c r="A13" s="143">
        <v>7</v>
      </c>
      <c r="B13" s="1041" t="s">
        <v>215</v>
      </c>
      <c r="C13" s="1042"/>
      <c r="D13" s="1042"/>
      <c r="E13" s="1042"/>
      <c r="F13" s="1042"/>
      <c r="G13" s="1042"/>
      <c r="H13" s="1042"/>
      <c r="I13" s="1042"/>
      <c r="J13" s="1042"/>
      <c r="K13" s="1042"/>
      <c r="L13" s="1043"/>
    </row>
    <row r="14" spans="1:12" s="100" customFormat="1" ht="15" customHeight="1" x14ac:dyDescent="0.3">
      <c r="A14" s="143">
        <v>8</v>
      </c>
      <c r="B14" s="1041" t="s">
        <v>479</v>
      </c>
      <c r="C14" s="1042"/>
      <c r="D14" s="1042"/>
      <c r="E14" s="1042"/>
      <c r="F14" s="1042"/>
      <c r="G14" s="1042"/>
      <c r="H14" s="1042"/>
      <c r="I14" s="1042"/>
      <c r="J14" s="1042"/>
      <c r="K14" s="1042"/>
      <c r="L14" s="1043"/>
    </row>
    <row r="15" spans="1:12" s="100" customFormat="1" ht="15" customHeight="1" x14ac:dyDescent="0.3">
      <c r="A15" s="143">
        <v>9</v>
      </c>
      <c r="B15" s="1041" t="s">
        <v>216</v>
      </c>
      <c r="C15" s="1042"/>
      <c r="D15" s="1042"/>
      <c r="E15" s="1042"/>
      <c r="F15" s="1042"/>
      <c r="G15" s="1042"/>
      <c r="H15" s="1042"/>
      <c r="I15" s="1042"/>
      <c r="J15" s="1042"/>
      <c r="K15" s="1042"/>
      <c r="L15" s="1043"/>
    </row>
    <row r="16" spans="1:12" s="100" customFormat="1" ht="15" customHeight="1" x14ac:dyDescent="0.3">
      <c r="A16" s="143">
        <v>10</v>
      </c>
      <c r="B16" s="1041" t="s">
        <v>217</v>
      </c>
      <c r="C16" s="1042"/>
      <c r="D16" s="1042"/>
      <c r="E16" s="1042"/>
      <c r="F16" s="1042"/>
      <c r="G16" s="1042"/>
      <c r="H16" s="1042"/>
      <c r="I16" s="1042"/>
      <c r="J16" s="1042"/>
      <c r="K16" s="1042"/>
      <c r="L16" s="1043"/>
    </row>
    <row r="17" spans="1:12" s="100" customFormat="1" ht="15" customHeight="1" x14ac:dyDescent="0.3">
      <c r="A17" s="143">
        <v>11</v>
      </c>
      <c r="B17" s="1041" t="s">
        <v>222</v>
      </c>
      <c r="C17" s="1042"/>
      <c r="D17" s="1042"/>
      <c r="E17" s="1042"/>
      <c r="F17" s="1042"/>
      <c r="G17" s="1042"/>
      <c r="H17" s="1042"/>
      <c r="I17" s="1042"/>
      <c r="J17" s="1042"/>
      <c r="K17" s="1042"/>
      <c r="L17" s="1043"/>
    </row>
    <row r="18" spans="1:12" s="100" customFormat="1" ht="15" customHeight="1" x14ac:dyDescent="0.3">
      <c r="A18" s="143">
        <v>12</v>
      </c>
      <c r="B18" s="1041" t="s">
        <v>480</v>
      </c>
      <c r="C18" s="1042"/>
      <c r="D18" s="1042"/>
      <c r="E18" s="1042"/>
      <c r="F18" s="1042"/>
      <c r="G18" s="1042"/>
      <c r="H18" s="1042"/>
      <c r="I18" s="1042"/>
      <c r="J18" s="1042"/>
      <c r="K18" s="1042"/>
      <c r="L18" s="1043"/>
    </row>
    <row r="19" spans="1:12" s="100" customFormat="1" ht="15" customHeight="1" x14ac:dyDescent="0.3">
      <c r="A19" s="143">
        <v>13</v>
      </c>
      <c r="B19" s="983" t="s">
        <v>481</v>
      </c>
      <c r="C19" s="983"/>
      <c r="D19" s="983"/>
      <c r="E19" s="983"/>
      <c r="F19" s="983"/>
      <c r="G19" s="983"/>
      <c r="H19" s="983"/>
      <c r="I19" s="983"/>
      <c r="J19" s="983"/>
      <c r="K19" s="983"/>
      <c r="L19" s="984"/>
    </row>
    <row r="20" spans="1:12" s="100" customFormat="1" ht="15" customHeight="1" x14ac:dyDescent="0.3">
      <c r="A20" s="143">
        <v>14</v>
      </c>
      <c r="B20" s="983" t="s">
        <v>482</v>
      </c>
      <c r="C20" s="983"/>
      <c r="D20" s="983"/>
      <c r="E20" s="983"/>
      <c r="F20" s="983"/>
      <c r="G20" s="983"/>
      <c r="H20" s="983"/>
      <c r="I20" s="983"/>
      <c r="J20" s="983"/>
      <c r="K20" s="983"/>
      <c r="L20" s="984"/>
    </row>
    <row r="21" spans="1:12" s="100" customFormat="1" ht="32.25" customHeight="1" x14ac:dyDescent="0.3">
      <c r="A21" s="143">
        <v>15</v>
      </c>
      <c r="B21" s="983" t="s">
        <v>416</v>
      </c>
      <c r="C21" s="983"/>
      <c r="D21" s="983"/>
      <c r="E21" s="983"/>
      <c r="F21" s="983"/>
      <c r="G21" s="983"/>
      <c r="H21" s="983"/>
      <c r="I21" s="983"/>
      <c r="J21" s="983"/>
      <c r="K21" s="983"/>
      <c r="L21" s="984"/>
    </row>
    <row r="22" spans="1:12" s="100" customFormat="1" ht="15.75" customHeight="1" x14ac:dyDescent="0.3">
      <c r="A22" s="143">
        <v>16</v>
      </c>
      <c r="B22" s="983" t="s">
        <v>400</v>
      </c>
      <c r="C22" s="983"/>
      <c r="D22" s="983"/>
      <c r="E22" s="983"/>
      <c r="F22" s="983"/>
      <c r="G22" s="983"/>
      <c r="H22" s="983"/>
      <c r="I22" s="983"/>
      <c r="J22" s="983"/>
      <c r="K22" s="983"/>
      <c r="L22" s="984"/>
    </row>
    <row r="23" spans="1:12" s="100" customFormat="1" ht="15" thickBot="1" x14ac:dyDescent="0.35">
      <c r="A23" s="346">
        <v>17</v>
      </c>
      <c r="B23" s="1044" t="s">
        <v>551</v>
      </c>
      <c r="C23" s="1044"/>
      <c r="D23" s="1044"/>
      <c r="E23" s="1044"/>
      <c r="F23" s="1044"/>
      <c r="G23" s="1044"/>
      <c r="H23" s="1044"/>
      <c r="I23" s="1044"/>
      <c r="J23" s="1044"/>
      <c r="K23" s="1044"/>
      <c r="L23" s="1045"/>
    </row>
    <row r="24" spans="1:12" s="100" customFormat="1" ht="15" thickBot="1" x14ac:dyDescent="0.35">
      <c r="A24" s="346">
        <v>18</v>
      </c>
      <c r="B24" s="1044" t="s">
        <v>552</v>
      </c>
      <c r="C24" s="1044"/>
      <c r="D24" s="1044"/>
      <c r="E24" s="1044"/>
      <c r="F24" s="1044"/>
      <c r="G24" s="1044"/>
      <c r="H24" s="1044"/>
      <c r="I24" s="1044"/>
      <c r="J24" s="1044"/>
      <c r="K24" s="1044"/>
      <c r="L24" s="1045"/>
    </row>
    <row r="25" spans="1:12" s="100" customFormat="1" ht="15" thickBot="1" x14ac:dyDescent="0.35">
      <c r="A25" s="648"/>
      <c r="B25" s="649"/>
      <c r="C25" s="649"/>
      <c r="D25" s="649"/>
      <c r="E25" s="649"/>
      <c r="F25" s="649"/>
      <c r="G25" s="649"/>
      <c r="H25" s="649"/>
      <c r="I25" s="649"/>
      <c r="J25" s="649"/>
      <c r="K25" s="649"/>
      <c r="L25" s="650"/>
    </row>
    <row r="26" spans="1:12" s="57" customFormat="1" ht="15" thickBot="1" x14ac:dyDescent="0.35">
      <c r="A26" s="1094" t="s">
        <v>546</v>
      </c>
      <c r="B26" s="1095"/>
      <c r="C26" s="1095"/>
      <c r="D26" s="1095"/>
      <c r="E26" s="1095"/>
      <c r="F26" s="1095"/>
      <c r="G26" s="1095"/>
      <c r="H26" s="1095"/>
      <c r="I26" s="1095"/>
      <c r="J26" s="1095"/>
      <c r="K26" s="1095"/>
      <c r="L26" s="1096"/>
    </row>
    <row r="27" spans="1:12" s="100" customFormat="1" x14ac:dyDescent="0.3">
      <c r="A27" s="1097" t="s">
        <v>544</v>
      </c>
      <c r="B27" s="1098"/>
      <c r="C27" s="1098"/>
      <c r="D27" s="1098"/>
      <c r="E27" s="1098"/>
      <c r="F27" s="1098"/>
      <c r="G27" s="1098"/>
      <c r="H27" s="1098"/>
      <c r="I27" s="1098"/>
      <c r="J27" s="1098"/>
      <c r="K27" s="1098"/>
      <c r="L27" s="1099"/>
    </row>
    <row r="28" spans="1:12" s="64" customFormat="1" ht="18" customHeight="1" x14ac:dyDescent="0.3">
      <c r="A28" s="206"/>
      <c r="B28" s="368"/>
      <c r="C28" s="368"/>
      <c r="D28" s="368"/>
      <c r="E28" s="368"/>
      <c r="F28" s="368"/>
      <c r="G28" s="293"/>
      <c r="H28" s="293"/>
      <c r="I28" s="294"/>
      <c r="J28" s="293"/>
      <c r="K28" s="295"/>
      <c r="L28" s="296"/>
    </row>
    <row r="29" spans="1:12" s="100" customFormat="1" x14ac:dyDescent="0.3">
      <c r="A29" s="285"/>
      <c r="B29" s="310" t="s">
        <v>320</v>
      </c>
      <c r="C29" s="1100" t="s">
        <v>901</v>
      </c>
      <c r="D29" s="1100"/>
      <c r="E29" s="1100"/>
      <c r="F29" s="1100"/>
      <c r="G29" s="310" t="s">
        <v>309</v>
      </c>
      <c r="H29" s="1101" t="s">
        <v>902</v>
      </c>
      <c r="I29" s="1101"/>
      <c r="J29" s="1101"/>
      <c r="K29" s="1101"/>
      <c r="L29" s="297"/>
    </row>
    <row r="30" spans="1:12" s="13" customFormat="1" ht="18" customHeight="1" x14ac:dyDescent="0.3">
      <c r="A30" s="206"/>
      <c r="B30" s="368"/>
      <c r="C30" s="368"/>
      <c r="D30" s="368"/>
      <c r="E30" s="368"/>
      <c r="F30" s="368"/>
      <c r="G30" s="368"/>
      <c r="H30" s="368"/>
      <c r="I30" s="368"/>
      <c r="J30" s="368"/>
      <c r="K30" s="368"/>
      <c r="L30" s="298"/>
    </row>
    <row r="31" spans="1:12" s="100" customFormat="1" ht="18" customHeight="1" x14ac:dyDescent="0.3">
      <c r="A31" s="311" t="s">
        <v>25</v>
      </c>
      <c r="B31" s="173" t="s">
        <v>37</v>
      </c>
      <c r="C31" s="173" t="s">
        <v>36</v>
      </c>
      <c r="D31" s="173" t="s">
        <v>96</v>
      </c>
      <c r="E31" s="173" t="s">
        <v>139</v>
      </c>
      <c r="F31" s="173" t="s">
        <v>85</v>
      </c>
      <c r="G31" s="174" t="s">
        <v>45</v>
      </c>
      <c r="H31" s="175" t="s">
        <v>181</v>
      </c>
      <c r="I31" s="174" t="s">
        <v>149</v>
      </c>
      <c r="J31" s="176" t="s">
        <v>46</v>
      </c>
      <c r="K31" s="174" t="s">
        <v>151</v>
      </c>
      <c r="L31" s="312" t="s">
        <v>71</v>
      </c>
    </row>
    <row r="32" spans="1:12" s="100" customFormat="1" ht="28.8" x14ac:dyDescent="0.3">
      <c r="A32" s="552" t="s">
        <v>744</v>
      </c>
      <c r="B32" s="553" t="s">
        <v>895</v>
      </c>
      <c r="C32" s="554" t="s">
        <v>896</v>
      </c>
      <c r="D32" s="202" t="s">
        <v>97</v>
      </c>
      <c r="E32" s="558" t="s">
        <v>900</v>
      </c>
      <c r="F32" s="170" t="s">
        <v>532</v>
      </c>
      <c r="G32" s="551">
        <v>913</v>
      </c>
      <c r="H32" s="215">
        <v>15</v>
      </c>
      <c r="I32" s="168">
        <f>G32*H32</f>
        <v>13695</v>
      </c>
      <c r="J32" s="640">
        <v>0.73599999999999999</v>
      </c>
      <c r="K32" s="51">
        <f>I32*J32</f>
        <v>10079.52</v>
      </c>
      <c r="L32" s="183">
        <f>I32-K32</f>
        <v>3615.4799999999996</v>
      </c>
    </row>
    <row r="33" spans="1:12" s="100" customFormat="1" ht="28.8" x14ac:dyDescent="0.3">
      <c r="A33" s="552" t="s">
        <v>744</v>
      </c>
      <c r="B33" s="659" t="s">
        <v>895</v>
      </c>
      <c r="C33" s="554" t="s">
        <v>897</v>
      </c>
      <c r="D33" s="202" t="s">
        <v>97</v>
      </c>
      <c r="E33" s="558" t="s">
        <v>900</v>
      </c>
      <c r="F33" s="170" t="s">
        <v>534</v>
      </c>
      <c r="G33" s="551">
        <v>913</v>
      </c>
      <c r="H33" s="215">
        <v>150</v>
      </c>
      <c r="I33" s="168">
        <f>G33*H33</f>
        <v>136950</v>
      </c>
      <c r="J33" s="640">
        <v>0.73599999999999999</v>
      </c>
      <c r="K33" s="51">
        <f>I33*J33</f>
        <v>100795.2</v>
      </c>
      <c r="L33" s="183">
        <f>I33-K33</f>
        <v>36154.800000000003</v>
      </c>
    </row>
    <row r="34" spans="1:12" s="100" customFormat="1" x14ac:dyDescent="0.3">
      <c r="A34" s="552" t="s">
        <v>744</v>
      </c>
      <c r="B34" s="659" t="s">
        <v>895</v>
      </c>
      <c r="C34" s="554" t="s">
        <v>898</v>
      </c>
      <c r="D34" s="202" t="s">
        <v>489</v>
      </c>
      <c r="E34" s="558" t="s">
        <v>900</v>
      </c>
      <c r="F34" s="203" t="s">
        <v>533</v>
      </c>
      <c r="G34" s="551">
        <v>939</v>
      </c>
      <c r="H34" s="215">
        <v>7</v>
      </c>
      <c r="I34" s="168">
        <f>G34*H34</f>
        <v>6573</v>
      </c>
      <c r="J34" s="640">
        <v>0.73599999999999999</v>
      </c>
      <c r="K34" s="51">
        <f>I34*J34</f>
        <v>4837.7280000000001</v>
      </c>
      <c r="L34" s="183">
        <f>I34-K34</f>
        <v>1735.2719999999999</v>
      </c>
    </row>
    <row r="35" spans="1:12" s="100" customFormat="1" ht="28.8" x14ac:dyDescent="0.3">
      <c r="A35" s="552" t="s">
        <v>744</v>
      </c>
      <c r="B35" s="659" t="s">
        <v>895</v>
      </c>
      <c r="C35" s="554" t="s">
        <v>899</v>
      </c>
      <c r="D35" s="202" t="s">
        <v>489</v>
      </c>
      <c r="E35" s="558" t="s">
        <v>900</v>
      </c>
      <c r="F35" s="170" t="s">
        <v>535</v>
      </c>
      <c r="G35" s="551">
        <v>939</v>
      </c>
      <c r="H35" s="215">
        <v>40</v>
      </c>
      <c r="I35" s="168">
        <f>G35*H35</f>
        <v>37560</v>
      </c>
      <c r="J35" s="640">
        <v>0.73599999999999999</v>
      </c>
      <c r="K35" s="51">
        <f>I35*J35</f>
        <v>27644.16</v>
      </c>
      <c r="L35" s="183">
        <f>I35-K35</f>
        <v>9915.84</v>
      </c>
    </row>
    <row r="36" spans="1:12" s="57" customFormat="1" ht="18" customHeight="1" thickBot="1" x14ac:dyDescent="0.35">
      <c r="A36" s="299"/>
      <c r="B36" s="104"/>
      <c r="C36" s="104"/>
      <c r="D36" s="104"/>
      <c r="E36" s="104"/>
      <c r="F36" s="300"/>
      <c r="G36" s="300"/>
      <c r="H36" s="300"/>
      <c r="I36" s="301"/>
      <c r="J36" s="300"/>
      <c r="K36" s="302"/>
      <c r="L36" s="298"/>
    </row>
    <row r="37" spans="1:12" s="57" customFormat="1" ht="15" thickBot="1" x14ac:dyDescent="0.35">
      <c r="A37" s="303"/>
      <c r="B37" s="145"/>
      <c r="C37" s="268"/>
      <c r="D37" s="268"/>
      <c r="E37" s="279"/>
      <c r="F37" s="1017" t="s">
        <v>363</v>
      </c>
      <c r="G37" s="1018"/>
      <c r="H37" s="1018"/>
      <c r="I37" s="1018"/>
      <c r="J37" s="1019"/>
      <c r="K37" s="998">
        <f>SUM(L32:L35)</f>
        <v>51421.391999999993</v>
      </c>
      <c r="L37" s="999"/>
    </row>
    <row r="38" spans="1:12" s="100" customFormat="1" ht="18" customHeight="1" thickBot="1" x14ac:dyDescent="0.35">
      <c r="A38" s="304"/>
      <c r="B38" s="309"/>
      <c r="C38" s="305"/>
      <c r="D38" s="305"/>
      <c r="E38" s="305"/>
      <c r="F38" s="306"/>
      <c r="G38" s="306"/>
      <c r="H38" s="306"/>
      <c r="I38" s="306"/>
      <c r="J38" s="306"/>
      <c r="K38" s="307"/>
      <c r="L38" s="308"/>
    </row>
    <row r="39" spans="1:12" s="100" customFormat="1" ht="15" thickBot="1" x14ac:dyDescent="0.35">
      <c r="G39" s="102"/>
      <c r="H39" s="102"/>
      <c r="I39" s="103"/>
      <c r="J39" s="102"/>
      <c r="K39" s="92"/>
      <c r="L39" s="102"/>
    </row>
    <row r="40" spans="1:12" s="57" customFormat="1" ht="33" customHeight="1" thickBot="1" x14ac:dyDescent="0.35">
      <c r="A40" s="1094" t="s">
        <v>219</v>
      </c>
      <c r="B40" s="1095"/>
      <c r="C40" s="1095"/>
      <c r="D40" s="1095"/>
      <c r="E40" s="1095"/>
      <c r="F40" s="1095"/>
      <c r="G40" s="1095"/>
      <c r="H40" s="1095"/>
      <c r="I40" s="1095"/>
      <c r="J40" s="1095"/>
      <c r="K40" s="1095"/>
      <c r="L40" s="1096"/>
    </row>
    <row r="41" spans="1:12" s="64" customFormat="1" ht="30" customHeight="1" x14ac:dyDescent="0.3">
      <c r="A41" s="1097" t="s">
        <v>541</v>
      </c>
      <c r="B41" s="1098"/>
      <c r="C41" s="1098"/>
      <c r="D41" s="1098"/>
      <c r="E41" s="1098"/>
      <c r="F41" s="1098"/>
      <c r="G41" s="1098"/>
      <c r="H41" s="1098"/>
      <c r="I41" s="1098"/>
      <c r="J41" s="1098"/>
      <c r="K41" s="1098"/>
      <c r="L41" s="1099"/>
    </row>
    <row r="42" spans="1:12" s="100" customFormat="1" x14ac:dyDescent="0.3">
      <c r="A42" s="285"/>
      <c r="B42" s="310" t="s">
        <v>320</v>
      </c>
      <c r="C42" s="1100" t="s">
        <v>901</v>
      </c>
      <c r="D42" s="1100"/>
      <c r="E42" s="1100"/>
      <c r="F42" s="1100"/>
      <c r="G42" s="310" t="s">
        <v>309</v>
      </c>
      <c r="H42" s="1101" t="s">
        <v>902</v>
      </c>
      <c r="I42" s="1101"/>
      <c r="J42" s="1101"/>
      <c r="K42" s="1101"/>
      <c r="L42" s="297"/>
    </row>
    <row r="43" spans="1:12" s="100" customFormat="1" x14ac:dyDescent="0.3">
      <c r="A43" s="206"/>
      <c r="B43" s="368"/>
      <c r="C43" s="368"/>
      <c r="D43" s="368"/>
      <c r="E43" s="368"/>
      <c r="F43" s="368"/>
      <c r="G43" s="368"/>
      <c r="H43" s="368"/>
      <c r="I43" s="368"/>
      <c r="J43" s="368"/>
      <c r="K43" s="368"/>
      <c r="L43" s="298"/>
    </row>
    <row r="44" spans="1:12" s="100" customFormat="1" x14ac:dyDescent="0.3">
      <c r="A44" s="311" t="s">
        <v>25</v>
      </c>
      <c r="B44" s="173" t="s">
        <v>37</v>
      </c>
      <c r="C44" s="173" t="s">
        <v>36</v>
      </c>
      <c r="D44" s="173" t="s">
        <v>96</v>
      </c>
      <c r="E44" s="173" t="s">
        <v>139</v>
      </c>
      <c r="F44" s="173" t="s">
        <v>85</v>
      </c>
      <c r="G44" s="174" t="s">
        <v>45</v>
      </c>
      <c r="H44" s="175" t="s">
        <v>181</v>
      </c>
      <c r="I44" s="174" t="s">
        <v>149</v>
      </c>
      <c r="J44" s="176" t="s">
        <v>46</v>
      </c>
      <c r="K44" s="174" t="s">
        <v>151</v>
      </c>
      <c r="L44" s="312" t="s">
        <v>71</v>
      </c>
    </row>
    <row r="45" spans="1:12" s="100" customFormat="1" ht="28.8" x14ac:dyDescent="0.3">
      <c r="A45" s="552" t="s">
        <v>744</v>
      </c>
      <c r="B45" s="553" t="s">
        <v>895</v>
      </c>
      <c r="C45" s="554" t="s">
        <v>903</v>
      </c>
      <c r="D45" s="202" t="s">
        <v>103</v>
      </c>
      <c r="E45" s="558" t="s">
        <v>906</v>
      </c>
      <c r="F45" s="589" t="s">
        <v>530</v>
      </c>
      <c r="G45" s="551">
        <v>1849</v>
      </c>
      <c r="H45" s="215">
        <v>150</v>
      </c>
      <c r="I45" s="168">
        <f>G45*H45</f>
        <v>277350</v>
      </c>
      <c r="J45" s="640">
        <v>0.7</v>
      </c>
      <c r="K45" s="51">
        <f>I45*J45</f>
        <v>194145</v>
      </c>
      <c r="L45" s="183">
        <f>I45-K45</f>
        <v>83205</v>
      </c>
    </row>
    <row r="46" spans="1:12" s="100" customFormat="1" ht="28.8" x14ac:dyDescent="0.3">
      <c r="A46" s="552" t="s">
        <v>744</v>
      </c>
      <c r="B46" s="659" t="s">
        <v>895</v>
      </c>
      <c r="C46" s="554" t="s">
        <v>904</v>
      </c>
      <c r="D46" s="202" t="s">
        <v>104</v>
      </c>
      <c r="E46" s="558" t="s">
        <v>907</v>
      </c>
      <c r="F46" s="589" t="s">
        <v>531</v>
      </c>
      <c r="G46" s="551">
        <v>1507</v>
      </c>
      <c r="H46" s="215">
        <v>7</v>
      </c>
      <c r="I46" s="168">
        <f>G46*H46</f>
        <v>10549</v>
      </c>
      <c r="J46" s="640">
        <v>0.7</v>
      </c>
      <c r="K46" s="51">
        <f>I46*J46</f>
        <v>7384.2999999999993</v>
      </c>
      <c r="L46" s="183">
        <f>I46-K46</f>
        <v>3164.7000000000007</v>
      </c>
    </row>
    <row r="47" spans="1:12" s="100" customFormat="1" ht="28.8" x14ac:dyDescent="0.3">
      <c r="A47" s="552" t="s">
        <v>744</v>
      </c>
      <c r="B47" s="659" t="s">
        <v>895</v>
      </c>
      <c r="C47" s="554" t="s">
        <v>905</v>
      </c>
      <c r="D47" s="202" t="s">
        <v>518</v>
      </c>
      <c r="E47" s="558" t="s">
        <v>908</v>
      </c>
      <c r="F47" s="589" t="s">
        <v>532</v>
      </c>
      <c r="G47" s="551">
        <v>1200</v>
      </c>
      <c r="H47" s="215">
        <v>40</v>
      </c>
      <c r="I47" s="168">
        <f>G47*H47</f>
        <v>48000</v>
      </c>
      <c r="J47" s="640">
        <v>0.7</v>
      </c>
      <c r="K47" s="51">
        <f>I47*J47</f>
        <v>33600</v>
      </c>
      <c r="L47" s="183">
        <f>I47-K47</f>
        <v>14400</v>
      </c>
    </row>
    <row r="48" spans="1:12" s="59" customFormat="1" ht="15" thickBot="1" x14ac:dyDescent="0.35">
      <c r="A48" s="299"/>
      <c r="B48" s="104"/>
      <c r="C48" s="104"/>
      <c r="D48" s="104"/>
      <c r="E48" s="104"/>
      <c r="F48" s="300"/>
      <c r="G48" s="300"/>
      <c r="H48" s="300"/>
      <c r="I48" s="301"/>
      <c r="J48" s="300"/>
      <c r="K48" s="302"/>
      <c r="L48" s="298"/>
    </row>
    <row r="49" spans="1:12" s="59" customFormat="1" ht="15" thickBot="1" x14ac:dyDescent="0.35">
      <c r="A49" s="313"/>
      <c r="C49" s="269"/>
      <c r="D49" s="269"/>
      <c r="E49" s="280"/>
      <c r="F49" s="1007" t="s">
        <v>364</v>
      </c>
      <c r="G49" s="1008"/>
      <c r="H49" s="1008"/>
      <c r="I49" s="1008"/>
      <c r="J49" s="1009"/>
      <c r="K49" s="998">
        <f>SUM(L45:L47)</f>
        <v>100769.7</v>
      </c>
      <c r="L49" s="999"/>
    </row>
    <row r="50" spans="1:12" s="100" customFormat="1" ht="15" thickBot="1" x14ac:dyDescent="0.35">
      <c r="A50" s="314"/>
      <c r="B50" s="315"/>
      <c r="C50" s="315"/>
      <c r="D50" s="315"/>
      <c r="E50" s="315"/>
      <c r="F50" s="315"/>
      <c r="G50" s="316"/>
      <c r="H50" s="316"/>
      <c r="I50" s="317"/>
      <c r="J50" s="318"/>
      <c r="K50" s="319"/>
      <c r="L50" s="308"/>
    </row>
    <row r="51" spans="1:12" s="100" customFormat="1" ht="15" thickBot="1" x14ac:dyDescent="0.35">
      <c r="B51" s="56"/>
      <c r="C51" s="56"/>
      <c r="D51" s="56"/>
      <c r="E51" s="56"/>
      <c r="F51" s="56"/>
      <c r="G51" s="102"/>
      <c r="H51" s="102"/>
      <c r="I51" s="103"/>
      <c r="J51" s="38"/>
      <c r="K51" s="93"/>
      <c r="L51" s="38"/>
    </row>
    <row r="52" spans="1:12" s="57" customFormat="1" ht="15" thickBot="1" x14ac:dyDescent="0.35">
      <c r="A52" s="1094" t="s">
        <v>58</v>
      </c>
      <c r="B52" s="1095"/>
      <c r="C52" s="1095"/>
      <c r="D52" s="1095"/>
      <c r="E52" s="1095"/>
      <c r="F52" s="1095"/>
      <c r="G52" s="1095"/>
      <c r="H52" s="1095"/>
      <c r="I52" s="1095"/>
      <c r="J52" s="1095"/>
      <c r="K52" s="1095"/>
      <c r="L52" s="1096"/>
    </row>
    <row r="53" spans="1:12" s="64" customFormat="1" x14ac:dyDescent="0.3">
      <c r="A53" s="1097" t="s">
        <v>365</v>
      </c>
      <c r="B53" s="1098"/>
      <c r="C53" s="1098"/>
      <c r="D53" s="1098"/>
      <c r="E53" s="1098"/>
      <c r="F53" s="1098"/>
      <c r="G53" s="1098"/>
      <c r="H53" s="1098"/>
      <c r="I53" s="1098"/>
      <c r="J53" s="1098"/>
      <c r="K53" s="1098"/>
      <c r="L53" s="1099"/>
    </row>
    <row r="54" spans="1:12" s="100" customFormat="1" x14ac:dyDescent="0.3">
      <c r="A54" s="285"/>
      <c r="B54" s="310" t="s">
        <v>320</v>
      </c>
      <c r="C54" s="1100" t="s">
        <v>901</v>
      </c>
      <c r="D54" s="1100"/>
      <c r="E54" s="1100"/>
      <c r="F54" s="1100"/>
      <c r="G54" s="310" t="s">
        <v>309</v>
      </c>
      <c r="H54" s="1101" t="s">
        <v>902</v>
      </c>
      <c r="I54" s="1101"/>
      <c r="J54" s="1101"/>
      <c r="K54" s="1101"/>
      <c r="L54" s="297"/>
    </row>
    <row r="55" spans="1:12" s="100" customFormat="1" x14ac:dyDescent="0.3">
      <c r="A55" s="206"/>
      <c r="B55" s="368"/>
      <c r="C55" s="368"/>
      <c r="D55" s="368"/>
      <c r="E55" s="368"/>
      <c r="F55" s="368"/>
      <c r="G55" s="368"/>
      <c r="H55" s="368"/>
      <c r="I55" s="368"/>
      <c r="J55" s="368"/>
      <c r="K55" s="368"/>
      <c r="L55" s="298"/>
    </row>
    <row r="56" spans="1:12" s="100" customFormat="1" x14ac:dyDescent="0.3">
      <c r="A56" s="311" t="s">
        <v>25</v>
      </c>
      <c r="B56" s="173" t="s">
        <v>37</v>
      </c>
      <c r="C56" s="173" t="s">
        <v>36</v>
      </c>
      <c r="D56" s="173" t="s">
        <v>96</v>
      </c>
      <c r="E56" s="173" t="s">
        <v>139</v>
      </c>
      <c r="F56" s="173" t="s">
        <v>85</v>
      </c>
      <c r="G56" s="174" t="s">
        <v>45</v>
      </c>
      <c r="H56" s="175" t="s">
        <v>181</v>
      </c>
      <c r="I56" s="174" t="s">
        <v>149</v>
      </c>
      <c r="J56" s="176" t="s">
        <v>46</v>
      </c>
      <c r="K56" s="174" t="s">
        <v>151</v>
      </c>
      <c r="L56" s="312" t="s">
        <v>71</v>
      </c>
    </row>
    <row r="57" spans="1:12" s="100" customFormat="1" x14ac:dyDescent="0.3">
      <c r="A57" s="552" t="s">
        <v>744</v>
      </c>
      <c r="B57" s="553" t="s">
        <v>909</v>
      </c>
      <c r="C57" s="554" t="s">
        <v>910</v>
      </c>
      <c r="D57" s="202" t="s">
        <v>102</v>
      </c>
      <c r="E57" s="558" t="s">
        <v>102</v>
      </c>
      <c r="F57" s="352" t="s">
        <v>407</v>
      </c>
      <c r="G57" s="551">
        <v>1242</v>
      </c>
      <c r="H57" s="215">
        <v>50</v>
      </c>
      <c r="I57" s="168">
        <f>G57*H57</f>
        <v>62100</v>
      </c>
      <c r="J57" s="640">
        <v>0.7</v>
      </c>
      <c r="K57" s="51">
        <f>I57*J57</f>
        <v>43470</v>
      </c>
      <c r="L57" s="183">
        <f>I57-K57</f>
        <v>18630</v>
      </c>
    </row>
    <row r="58" spans="1:12" s="100" customFormat="1" x14ac:dyDescent="0.3">
      <c r="A58" s="552" t="s">
        <v>744</v>
      </c>
      <c r="B58" s="659" t="s">
        <v>909</v>
      </c>
      <c r="C58" s="554"/>
      <c r="D58" s="202" t="s">
        <v>103</v>
      </c>
      <c r="E58" s="558" t="s">
        <v>906</v>
      </c>
      <c r="F58" s="352" t="s">
        <v>408</v>
      </c>
      <c r="G58" s="551"/>
      <c r="H58" s="215">
        <v>100</v>
      </c>
      <c r="I58" s="168">
        <f>G58*H58</f>
        <v>0</v>
      </c>
      <c r="J58" s="640">
        <v>0.7</v>
      </c>
      <c r="K58" s="51">
        <f>I58*J58</f>
        <v>0</v>
      </c>
      <c r="L58" s="183">
        <f>I58-K58</f>
        <v>0</v>
      </c>
    </row>
    <row r="59" spans="1:12" s="100" customFormat="1" x14ac:dyDescent="0.3">
      <c r="A59" s="552" t="s">
        <v>744</v>
      </c>
      <c r="B59" s="659" t="s">
        <v>909</v>
      </c>
      <c r="C59" s="554" t="s">
        <v>911</v>
      </c>
      <c r="D59" s="202" t="s">
        <v>104</v>
      </c>
      <c r="E59" s="558" t="s">
        <v>907</v>
      </c>
      <c r="F59" s="352" t="s">
        <v>443</v>
      </c>
      <c r="G59" s="551">
        <v>849</v>
      </c>
      <c r="H59" s="215">
        <v>35</v>
      </c>
      <c r="I59" s="168">
        <f>G59*H59</f>
        <v>29715</v>
      </c>
      <c r="J59" s="640">
        <v>0.7</v>
      </c>
      <c r="K59" s="51">
        <f>I59*J59</f>
        <v>20800.5</v>
      </c>
      <c r="L59" s="183">
        <f>I59-K59</f>
        <v>8914.5</v>
      </c>
    </row>
    <row r="60" spans="1:12" s="57" customFormat="1" ht="15" thickBot="1" x14ac:dyDescent="0.35">
      <c r="A60" s="299"/>
      <c r="B60" s="104"/>
      <c r="C60" s="104"/>
      <c r="D60" s="104"/>
      <c r="E60" s="104"/>
      <c r="F60" s="300"/>
      <c r="G60" s="300"/>
      <c r="H60" s="300"/>
      <c r="I60" s="301"/>
      <c r="J60" s="300"/>
      <c r="K60" s="302"/>
      <c r="L60" s="207"/>
    </row>
    <row r="61" spans="1:12" s="57" customFormat="1" ht="15" thickBot="1" x14ac:dyDescent="0.35">
      <c r="A61" s="303"/>
      <c r="C61" s="268"/>
      <c r="D61" s="268"/>
      <c r="E61" s="279"/>
      <c r="F61" s="1017" t="s">
        <v>101</v>
      </c>
      <c r="G61" s="1018"/>
      <c r="H61" s="1018"/>
      <c r="I61" s="1018"/>
      <c r="J61" s="1019"/>
      <c r="K61" s="998">
        <f>SUM(L57:L59)</f>
        <v>27544.5</v>
      </c>
      <c r="L61" s="999"/>
    </row>
    <row r="62" spans="1:12" s="100" customFormat="1" ht="15" thickBot="1" x14ac:dyDescent="0.35">
      <c r="A62" s="304"/>
      <c r="B62" s="306"/>
      <c r="C62" s="306"/>
      <c r="D62" s="306"/>
      <c r="E62" s="306"/>
      <c r="F62" s="306"/>
      <c r="G62" s="320"/>
      <c r="H62" s="320"/>
      <c r="I62" s="321"/>
      <c r="J62" s="322"/>
      <c r="K62" s="307"/>
      <c r="L62" s="308"/>
    </row>
    <row r="63" spans="1:12" s="100" customFormat="1" ht="15" thickBot="1" x14ac:dyDescent="0.35">
      <c r="G63" s="102"/>
      <c r="H63" s="102"/>
      <c r="I63" s="103"/>
      <c r="J63" s="102"/>
      <c r="K63" s="92"/>
      <c r="L63" s="102"/>
    </row>
    <row r="64" spans="1:12" s="57" customFormat="1" ht="15" thickBot="1" x14ac:dyDescent="0.35">
      <c r="A64" s="1094" t="s">
        <v>366</v>
      </c>
      <c r="B64" s="1095"/>
      <c r="C64" s="1095"/>
      <c r="D64" s="1095"/>
      <c r="E64" s="1095"/>
      <c r="F64" s="1095"/>
      <c r="G64" s="1095"/>
      <c r="H64" s="1095"/>
      <c r="I64" s="1095"/>
      <c r="J64" s="1095"/>
      <c r="K64" s="1095"/>
      <c r="L64" s="1096"/>
    </row>
    <row r="65" spans="1:12" s="64" customFormat="1" x14ac:dyDescent="0.3">
      <c r="A65" s="1097" t="s">
        <v>367</v>
      </c>
      <c r="B65" s="1098"/>
      <c r="C65" s="1098"/>
      <c r="D65" s="1098"/>
      <c r="E65" s="1098"/>
      <c r="F65" s="1098"/>
      <c r="G65" s="1098"/>
      <c r="H65" s="1098"/>
      <c r="I65" s="1098"/>
      <c r="J65" s="1098"/>
      <c r="K65" s="1098"/>
      <c r="L65" s="1099"/>
    </row>
    <row r="66" spans="1:12" s="100" customFormat="1" x14ac:dyDescent="0.3">
      <c r="A66" s="285"/>
      <c r="B66" s="310" t="s">
        <v>320</v>
      </c>
      <c r="C66" s="1100" t="s">
        <v>901</v>
      </c>
      <c r="D66" s="1100"/>
      <c r="E66" s="1100"/>
      <c r="F66" s="1100"/>
      <c r="G66" s="310" t="s">
        <v>309</v>
      </c>
      <c r="H66" s="1101" t="s">
        <v>902</v>
      </c>
      <c r="I66" s="1101"/>
      <c r="J66" s="1101"/>
      <c r="K66" s="1101"/>
      <c r="L66" s="297"/>
    </row>
    <row r="67" spans="1:12" s="100" customFormat="1" x14ac:dyDescent="0.3">
      <c r="A67" s="206"/>
      <c r="B67" s="368"/>
      <c r="C67" s="368"/>
      <c r="D67" s="368"/>
      <c r="E67" s="368"/>
      <c r="F67" s="368"/>
      <c r="G67" s="368"/>
      <c r="H67" s="368"/>
      <c r="I67" s="368"/>
      <c r="J67" s="368"/>
      <c r="K67" s="368"/>
      <c r="L67" s="298"/>
    </row>
    <row r="68" spans="1:12" s="100" customFormat="1" x14ac:dyDescent="0.3">
      <c r="A68" s="311" t="s">
        <v>25</v>
      </c>
      <c r="B68" s="173" t="s">
        <v>37</v>
      </c>
      <c r="C68" s="173" t="s">
        <v>36</v>
      </c>
      <c r="D68" s="173" t="s">
        <v>96</v>
      </c>
      <c r="E68" s="173" t="s">
        <v>139</v>
      </c>
      <c r="F68" s="173" t="s">
        <v>85</v>
      </c>
      <c r="G68" s="174" t="s">
        <v>45</v>
      </c>
      <c r="H68" s="175" t="s">
        <v>181</v>
      </c>
      <c r="I68" s="174" t="s">
        <v>149</v>
      </c>
      <c r="J68" s="176" t="s">
        <v>46</v>
      </c>
      <c r="K68" s="174" t="s">
        <v>151</v>
      </c>
      <c r="L68" s="312" t="s">
        <v>71</v>
      </c>
    </row>
    <row r="69" spans="1:12" s="100" customFormat="1" x14ac:dyDescent="0.3">
      <c r="A69" s="552" t="s">
        <v>744</v>
      </c>
      <c r="B69" s="553" t="s">
        <v>895</v>
      </c>
      <c r="C69" s="554" t="s">
        <v>912</v>
      </c>
      <c r="D69" s="202" t="s">
        <v>514</v>
      </c>
      <c r="E69" s="558" t="s">
        <v>914</v>
      </c>
      <c r="F69" s="352" t="s">
        <v>407</v>
      </c>
      <c r="G69" s="551">
        <v>1086</v>
      </c>
      <c r="H69" s="215">
        <v>50</v>
      </c>
      <c r="I69" s="168">
        <f>G69*H69</f>
        <v>54300</v>
      </c>
      <c r="J69" s="640">
        <v>0.65500000000000003</v>
      </c>
      <c r="K69" s="51">
        <f>I69*J69</f>
        <v>35566.5</v>
      </c>
      <c r="L69" s="183">
        <f>I69-K69</f>
        <v>18733.5</v>
      </c>
    </row>
    <row r="70" spans="1:12" s="100" customFormat="1" x14ac:dyDescent="0.3">
      <c r="A70" s="552" t="s">
        <v>744</v>
      </c>
      <c r="B70" s="659" t="s">
        <v>895</v>
      </c>
      <c r="C70" s="554"/>
      <c r="D70" s="202" t="s">
        <v>515</v>
      </c>
      <c r="E70" s="558"/>
      <c r="F70" s="352" t="s">
        <v>408</v>
      </c>
      <c r="G70" s="551"/>
      <c r="H70" s="215">
        <v>100</v>
      </c>
      <c r="I70" s="168">
        <f>G70*H70</f>
        <v>0</v>
      </c>
      <c r="J70" s="640">
        <v>0.65500000000000003</v>
      </c>
      <c r="K70" s="51">
        <f>I70*J70</f>
        <v>0</v>
      </c>
      <c r="L70" s="183">
        <f>I70-K70</f>
        <v>0</v>
      </c>
    </row>
    <row r="71" spans="1:12" s="100" customFormat="1" x14ac:dyDescent="0.3">
      <c r="A71" s="552" t="s">
        <v>744</v>
      </c>
      <c r="B71" s="659" t="s">
        <v>895</v>
      </c>
      <c r="C71" s="554" t="s">
        <v>913</v>
      </c>
      <c r="D71" s="202" t="s">
        <v>516</v>
      </c>
      <c r="E71" s="558" t="s">
        <v>915</v>
      </c>
      <c r="F71" s="352" t="s">
        <v>443</v>
      </c>
      <c r="G71" s="551">
        <v>734</v>
      </c>
      <c r="H71" s="215">
        <v>35</v>
      </c>
      <c r="I71" s="168">
        <f>G71*H71</f>
        <v>25690</v>
      </c>
      <c r="J71" s="640">
        <v>0.65500000000000003</v>
      </c>
      <c r="K71" s="51">
        <f>I71*J71</f>
        <v>16826.95</v>
      </c>
      <c r="L71" s="183">
        <f>I71-K71</f>
        <v>8863.0499999999993</v>
      </c>
    </row>
    <row r="72" spans="1:12" s="57" customFormat="1" ht="15" thickBot="1" x14ac:dyDescent="0.35">
      <c r="A72" s="299"/>
      <c r="B72" s="104"/>
      <c r="C72" s="104"/>
      <c r="D72" s="104"/>
      <c r="E72" s="104"/>
      <c r="F72" s="300"/>
      <c r="G72" s="300"/>
      <c r="H72" s="300"/>
      <c r="I72" s="301"/>
      <c r="J72" s="300"/>
      <c r="K72" s="302"/>
      <c r="L72" s="298"/>
    </row>
    <row r="73" spans="1:12" s="57" customFormat="1" ht="15" thickBot="1" x14ac:dyDescent="0.35">
      <c r="A73" s="303"/>
      <c r="B73" s="145"/>
      <c r="C73" s="268"/>
      <c r="D73" s="268"/>
      <c r="E73" s="279"/>
      <c r="F73" s="1017" t="s">
        <v>105</v>
      </c>
      <c r="G73" s="1018"/>
      <c r="H73" s="1018"/>
      <c r="I73" s="1018"/>
      <c r="J73" s="1019"/>
      <c r="K73" s="998">
        <f>SUM(L69:L71)</f>
        <v>27596.55</v>
      </c>
      <c r="L73" s="999"/>
    </row>
    <row r="74" spans="1:12" s="100" customFormat="1" ht="15" thickBot="1" x14ac:dyDescent="0.35">
      <c r="A74" s="304"/>
      <c r="B74" s="309"/>
      <c r="C74" s="305"/>
      <c r="D74" s="305"/>
      <c r="E74" s="305"/>
      <c r="F74" s="306"/>
      <c r="G74" s="306"/>
      <c r="H74" s="306"/>
      <c r="I74" s="306"/>
      <c r="J74" s="306"/>
      <c r="K74" s="307"/>
      <c r="L74" s="308"/>
    </row>
    <row r="75" spans="1:12" s="100" customFormat="1" ht="15" thickBot="1" x14ac:dyDescent="0.35">
      <c r="G75" s="102"/>
      <c r="H75" s="102"/>
      <c r="I75" s="103"/>
      <c r="J75" s="102"/>
      <c r="K75" s="92"/>
      <c r="L75" s="102"/>
    </row>
    <row r="76" spans="1:12" s="57" customFormat="1" ht="15" thickBot="1" x14ac:dyDescent="0.35">
      <c r="A76" s="1094" t="s">
        <v>369</v>
      </c>
      <c r="B76" s="1095"/>
      <c r="C76" s="1095"/>
      <c r="D76" s="1095"/>
      <c r="E76" s="1095"/>
      <c r="F76" s="1095"/>
      <c r="G76" s="1095"/>
      <c r="H76" s="1095"/>
      <c r="I76" s="1095"/>
      <c r="J76" s="1095"/>
      <c r="K76" s="1095"/>
      <c r="L76" s="1096"/>
    </row>
    <row r="77" spans="1:12" s="64" customFormat="1" x14ac:dyDescent="0.3">
      <c r="A77" s="1097" t="s">
        <v>545</v>
      </c>
      <c r="B77" s="1098"/>
      <c r="C77" s="1098"/>
      <c r="D77" s="1098"/>
      <c r="E77" s="1098"/>
      <c r="F77" s="1098"/>
      <c r="G77" s="1098"/>
      <c r="H77" s="1098"/>
      <c r="I77" s="1098"/>
      <c r="J77" s="1098"/>
      <c r="K77" s="1098"/>
      <c r="L77" s="1099"/>
    </row>
    <row r="78" spans="1:12" s="100" customFormat="1" x14ac:dyDescent="0.3">
      <c r="A78" s="285"/>
      <c r="B78" s="310" t="s">
        <v>320</v>
      </c>
      <c r="C78" s="1100" t="s">
        <v>901</v>
      </c>
      <c r="D78" s="1100"/>
      <c r="E78" s="1100"/>
      <c r="F78" s="1100"/>
      <c r="G78" s="310" t="s">
        <v>309</v>
      </c>
      <c r="H78" s="1101" t="s">
        <v>902</v>
      </c>
      <c r="I78" s="1101"/>
      <c r="J78" s="1101"/>
      <c r="K78" s="1101"/>
      <c r="L78" s="297"/>
    </row>
    <row r="79" spans="1:12" s="100" customFormat="1" x14ac:dyDescent="0.3">
      <c r="A79" s="206"/>
      <c r="B79" s="368"/>
      <c r="C79" s="368"/>
      <c r="D79" s="368"/>
      <c r="E79" s="368"/>
      <c r="F79" s="368"/>
      <c r="G79" s="368"/>
      <c r="H79" s="368"/>
      <c r="I79" s="368"/>
      <c r="J79" s="368"/>
      <c r="K79" s="368"/>
      <c r="L79" s="298"/>
    </row>
    <row r="80" spans="1:12" s="100" customFormat="1" x14ac:dyDescent="0.3">
      <c r="A80" s="311" t="s">
        <v>25</v>
      </c>
      <c r="B80" s="173" t="s">
        <v>37</v>
      </c>
      <c r="C80" s="173" t="s">
        <v>36</v>
      </c>
      <c r="D80" s="173" t="s">
        <v>96</v>
      </c>
      <c r="E80" s="173" t="s">
        <v>139</v>
      </c>
      <c r="F80" s="173" t="s">
        <v>85</v>
      </c>
      <c r="G80" s="174" t="s">
        <v>45</v>
      </c>
      <c r="H80" s="175" t="s">
        <v>181</v>
      </c>
      <c r="I80" s="174" t="s">
        <v>149</v>
      </c>
      <c r="J80" s="176" t="s">
        <v>46</v>
      </c>
      <c r="K80" s="174" t="s">
        <v>151</v>
      </c>
      <c r="L80" s="312" t="s">
        <v>71</v>
      </c>
    </row>
    <row r="81" spans="1:12" s="100" customFormat="1" ht="43.2" x14ac:dyDescent="0.3">
      <c r="A81" s="552" t="s">
        <v>744</v>
      </c>
      <c r="B81" s="553" t="s">
        <v>895</v>
      </c>
      <c r="C81" s="554" t="s">
        <v>916</v>
      </c>
      <c r="D81" s="171" t="s">
        <v>512</v>
      </c>
      <c r="E81" s="558" t="s">
        <v>512</v>
      </c>
      <c r="F81" s="519" t="s">
        <v>547</v>
      </c>
      <c r="G81" s="551">
        <v>2303</v>
      </c>
      <c r="H81" s="215">
        <v>25</v>
      </c>
      <c r="I81" s="168">
        <f>G81*H81</f>
        <v>57575</v>
      </c>
      <c r="J81" s="640">
        <v>0.65500000000000003</v>
      </c>
      <c r="K81" s="51">
        <f>I81*J81</f>
        <v>37711.625</v>
      </c>
      <c r="L81" s="183">
        <f>I81-K81</f>
        <v>19863.375</v>
      </c>
    </row>
    <row r="82" spans="1:12" s="100" customFormat="1" ht="43.2" x14ac:dyDescent="0.3">
      <c r="A82" s="552" t="s">
        <v>744</v>
      </c>
      <c r="B82" s="659" t="s">
        <v>895</v>
      </c>
      <c r="C82" s="554" t="s">
        <v>978</v>
      </c>
      <c r="D82" s="171" t="s">
        <v>513</v>
      </c>
      <c r="E82" s="558" t="s">
        <v>513</v>
      </c>
      <c r="F82" s="519" t="s">
        <v>548</v>
      </c>
      <c r="G82" s="551">
        <v>2100</v>
      </c>
      <c r="H82" s="215">
        <v>50</v>
      </c>
      <c r="I82" s="168">
        <f>G82*H82</f>
        <v>105000</v>
      </c>
      <c r="J82" s="640">
        <v>0.65500000000000003</v>
      </c>
      <c r="K82" s="51">
        <f>I82*J82</f>
        <v>68775</v>
      </c>
      <c r="L82" s="183">
        <f>I82-K82</f>
        <v>36225</v>
      </c>
    </row>
    <row r="83" spans="1:12" s="57" customFormat="1" ht="15" thickBot="1" x14ac:dyDescent="0.35">
      <c r="A83" s="299"/>
      <c r="B83" s="104"/>
      <c r="C83" s="104"/>
      <c r="D83" s="104"/>
      <c r="E83" s="104"/>
      <c r="F83" s="300"/>
      <c r="G83" s="300"/>
      <c r="H83" s="300"/>
      <c r="I83" s="301"/>
      <c r="J83" s="300"/>
      <c r="K83" s="302"/>
      <c r="L83" s="298"/>
    </row>
    <row r="84" spans="1:12" s="57" customFormat="1" ht="15" thickBot="1" x14ac:dyDescent="0.35">
      <c r="A84" s="303"/>
      <c r="B84" s="145"/>
      <c r="C84" s="268"/>
      <c r="D84" s="268"/>
      <c r="E84" s="279"/>
      <c r="F84" s="1017" t="s">
        <v>370</v>
      </c>
      <c r="G84" s="1018"/>
      <c r="H84" s="1018"/>
      <c r="I84" s="1018"/>
      <c r="J84" s="1019"/>
      <c r="K84" s="998">
        <f>SUM(L81:L82)</f>
        <v>56088.375</v>
      </c>
      <c r="L84" s="999"/>
    </row>
    <row r="85" spans="1:12" s="100" customFormat="1" ht="15" thickBot="1" x14ac:dyDescent="0.35">
      <c r="G85" s="102"/>
      <c r="H85" s="102"/>
      <c r="I85" s="103"/>
      <c r="J85" s="102"/>
      <c r="K85" s="92"/>
      <c r="L85" s="102"/>
    </row>
    <row r="86" spans="1:12" s="100" customFormat="1" ht="15" thickBot="1" x14ac:dyDescent="0.35">
      <c r="A86" s="615"/>
      <c r="B86" s="616"/>
      <c r="C86" s="616"/>
      <c r="D86" s="616"/>
      <c r="E86" s="616"/>
      <c r="F86" s="616"/>
      <c r="G86" s="617"/>
      <c r="H86" s="617"/>
      <c r="I86" s="618"/>
      <c r="J86" s="617"/>
      <c r="K86" s="619"/>
      <c r="L86" s="620"/>
    </row>
    <row r="87" spans="1:12" s="57" customFormat="1" ht="15" thickBot="1" x14ac:dyDescent="0.35">
      <c r="A87" s="1094" t="s">
        <v>106</v>
      </c>
      <c r="B87" s="1095"/>
      <c r="C87" s="1095"/>
      <c r="D87" s="1095"/>
      <c r="E87" s="1095"/>
      <c r="F87" s="1095"/>
      <c r="G87" s="1095"/>
      <c r="H87" s="1095"/>
      <c r="I87" s="1095"/>
      <c r="J87" s="1095"/>
      <c r="K87" s="1095"/>
      <c r="L87" s="1096"/>
    </row>
    <row r="88" spans="1:12" s="64" customFormat="1" ht="15" customHeight="1" x14ac:dyDescent="0.3">
      <c r="A88" s="1097" t="s">
        <v>520</v>
      </c>
      <c r="B88" s="1098"/>
      <c r="C88" s="1098"/>
      <c r="D88" s="1098"/>
      <c r="E88" s="1098"/>
      <c r="F88" s="1098"/>
      <c r="G88" s="1098"/>
      <c r="H88" s="1098"/>
      <c r="I88" s="1098"/>
      <c r="J88" s="1098"/>
      <c r="K88" s="1098"/>
      <c r="L88" s="1099"/>
    </row>
    <row r="89" spans="1:12" s="100" customFormat="1" x14ac:dyDescent="0.3">
      <c r="A89" s="285"/>
      <c r="B89" s="310" t="s">
        <v>320</v>
      </c>
      <c r="C89" s="1100" t="s">
        <v>920</v>
      </c>
      <c r="D89" s="1100"/>
      <c r="E89" s="1100"/>
      <c r="F89" s="1100"/>
      <c r="G89" s="310" t="s">
        <v>309</v>
      </c>
      <c r="H89" s="1101">
        <v>42917</v>
      </c>
      <c r="I89" s="1101"/>
      <c r="J89" s="1101"/>
      <c r="K89" s="1101"/>
      <c r="L89" s="297"/>
    </row>
    <row r="90" spans="1:12" s="100" customFormat="1" ht="15" thickBot="1" x14ac:dyDescent="0.35">
      <c r="A90" s="206"/>
      <c r="B90" s="368"/>
      <c r="C90" s="368"/>
      <c r="D90" s="368"/>
      <c r="E90" s="368"/>
      <c r="F90" s="368"/>
      <c r="G90" s="368"/>
      <c r="H90" s="368"/>
      <c r="I90" s="368"/>
      <c r="J90" s="368"/>
      <c r="K90" s="368"/>
      <c r="L90" s="298"/>
    </row>
    <row r="91" spans="1:12" s="100" customFormat="1" x14ac:dyDescent="0.3">
      <c r="A91" s="311" t="s">
        <v>25</v>
      </c>
      <c r="B91" s="173" t="s">
        <v>37</v>
      </c>
      <c r="C91" s="173" t="s">
        <v>36</v>
      </c>
      <c r="D91" s="173" t="s">
        <v>96</v>
      </c>
      <c r="E91" s="173" t="s">
        <v>139</v>
      </c>
      <c r="F91" s="173" t="s">
        <v>85</v>
      </c>
      <c r="G91" s="204" t="s">
        <v>45</v>
      </c>
      <c r="H91" s="205" t="s">
        <v>181</v>
      </c>
      <c r="I91" s="174" t="s">
        <v>149</v>
      </c>
      <c r="J91" s="176" t="s">
        <v>46</v>
      </c>
      <c r="K91" s="174" t="s">
        <v>151</v>
      </c>
      <c r="L91" s="312" t="s">
        <v>71</v>
      </c>
    </row>
    <row r="92" spans="1:12" s="100" customFormat="1" x14ac:dyDescent="0.3">
      <c r="A92" s="552" t="s">
        <v>868</v>
      </c>
      <c r="B92" s="553" t="s">
        <v>917</v>
      </c>
      <c r="C92" s="554" t="s">
        <v>918</v>
      </c>
      <c r="D92" s="201" t="s">
        <v>120</v>
      </c>
      <c r="E92" s="554" t="s">
        <v>919</v>
      </c>
      <c r="F92" s="270" t="s">
        <v>409</v>
      </c>
      <c r="G92" s="551">
        <v>1666</v>
      </c>
      <c r="H92" s="215">
        <v>130</v>
      </c>
      <c r="I92" s="168">
        <f>G92*H92</f>
        <v>216580</v>
      </c>
      <c r="J92" s="640">
        <v>0.6</v>
      </c>
      <c r="K92" s="51">
        <f>I92*J92</f>
        <v>129948</v>
      </c>
      <c r="L92" s="183">
        <f>I92-K92</f>
        <v>86632</v>
      </c>
    </row>
    <row r="93" spans="1:12" s="57" customFormat="1" ht="15" thickBot="1" x14ac:dyDescent="0.35">
      <c r="A93" s="299"/>
      <c r="B93" s="104"/>
      <c r="C93" s="104"/>
      <c r="D93" s="104"/>
      <c r="E93" s="104"/>
      <c r="F93" s="300"/>
      <c r="G93" s="300"/>
      <c r="H93" s="300"/>
      <c r="I93" s="301"/>
      <c r="J93" s="300"/>
      <c r="K93" s="302"/>
      <c r="L93" s="298"/>
    </row>
    <row r="94" spans="1:12" s="57" customFormat="1" ht="15" thickBot="1" x14ac:dyDescent="0.35">
      <c r="A94" s="303"/>
      <c r="B94" s="145"/>
      <c r="C94" s="268"/>
      <c r="D94" s="268"/>
      <c r="E94" s="279"/>
      <c r="F94" s="1017" t="s">
        <v>108</v>
      </c>
      <c r="G94" s="1018"/>
      <c r="H94" s="1018"/>
      <c r="I94" s="1018"/>
      <c r="J94" s="1019"/>
      <c r="K94" s="998">
        <f>SUM(L92:L92)</f>
        <v>86632</v>
      </c>
      <c r="L94" s="999"/>
    </row>
    <row r="95" spans="1:12" s="100" customFormat="1" ht="15" thickBot="1" x14ac:dyDescent="0.35">
      <c r="A95" s="304"/>
      <c r="B95" s="309"/>
      <c r="C95" s="305"/>
      <c r="D95" s="305"/>
      <c r="E95" s="305"/>
      <c r="F95" s="306"/>
      <c r="G95" s="306"/>
      <c r="H95" s="306"/>
      <c r="I95" s="306"/>
      <c r="J95" s="306"/>
      <c r="K95" s="307"/>
      <c r="L95" s="308"/>
    </row>
    <row r="96" spans="1:12" s="100" customFormat="1" ht="15" thickBot="1" x14ac:dyDescent="0.35">
      <c r="A96" s="369"/>
      <c r="B96" s="369"/>
      <c r="C96" s="369"/>
      <c r="D96" s="369"/>
      <c r="E96" s="369"/>
      <c r="F96" s="369"/>
      <c r="G96" s="90"/>
      <c r="H96" s="90"/>
      <c r="I96" s="89"/>
      <c r="J96" s="90"/>
      <c r="K96" s="91"/>
      <c r="L96" s="11"/>
    </row>
    <row r="97" spans="1:12" s="57" customFormat="1" ht="15" thickBot="1" x14ac:dyDescent="0.35">
      <c r="A97" s="1094" t="s">
        <v>107</v>
      </c>
      <c r="B97" s="1095"/>
      <c r="C97" s="1095"/>
      <c r="D97" s="1095"/>
      <c r="E97" s="1095"/>
      <c r="F97" s="1095"/>
      <c r="G97" s="1095"/>
      <c r="H97" s="1095"/>
      <c r="I97" s="1095"/>
      <c r="J97" s="1095"/>
      <c r="K97" s="1095"/>
      <c r="L97" s="1096"/>
    </row>
    <row r="98" spans="1:12" s="64" customFormat="1" x14ac:dyDescent="0.3">
      <c r="A98" s="1097" t="s">
        <v>519</v>
      </c>
      <c r="B98" s="1098"/>
      <c r="C98" s="1098"/>
      <c r="D98" s="1098"/>
      <c r="E98" s="1098"/>
      <c r="F98" s="1098"/>
      <c r="G98" s="1098"/>
      <c r="H98" s="1098"/>
      <c r="I98" s="1098"/>
      <c r="J98" s="1098"/>
      <c r="K98" s="1098"/>
      <c r="L98" s="1099"/>
    </row>
    <row r="99" spans="1:12" s="100" customFormat="1" x14ac:dyDescent="0.3">
      <c r="A99" s="285"/>
      <c r="B99" s="310" t="s">
        <v>320</v>
      </c>
      <c r="C99" s="1100" t="s">
        <v>975</v>
      </c>
      <c r="D99" s="1100"/>
      <c r="E99" s="1100"/>
      <c r="F99" s="1100"/>
      <c r="G99" s="310" t="s">
        <v>309</v>
      </c>
      <c r="H99" s="1101" t="s">
        <v>976</v>
      </c>
      <c r="I99" s="1101"/>
      <c r="J99" s="1101"/>
      <c r="K99" s="1101"/>
      <c r="L99" s="297"/>
    </row>
    <row r="100" spans="1:12" s="100" customFormat="1" x14ac:dyDescent="0.3">
      <c r="A100" s="206"/>
      <c r="B100" s="368"/>
      <c r="C100" s="368"/>
      <c r="D100" s="368"/>
      <c r="E100" s="368"/>
      <c r="F100" s="368"/>
      <c r="G100" s="368"/>
      <c r="H100" s="368"/>
      <c r="I100" s="368"/>
      <c r="J100" s="368"/>
      <c r="K100" s="368"/>
      <c r="L100" s="298"/>
    </row>
    <row r="101" spans="1:12" s="100" customFormat="1" x14ac:dyDescent="0.3">
      <c r="A101" s="311" t="s">
        <v>25</v>
      </c>
      <c r="B101" s="173" t="s">
        <v>37</v>
      </c>
      <c r="C101" s="173" t="s">
        <v>36</v>
      </c>
      <c r="D101" s="173" t="s">
        <v>96</v>
      </c>
      <c r="E101" s="173" t="s">
        <v>139</v>
      </c>
      <c r="F101" s="173" t="s">
        <v>85</v>
      </c>
      <c r="G101" s="174" t="s">
        <v>45</v>
      </c>
      <c r="H101" s="175" t="s">
        <v>181</v>
      </c>
      <c r="I101" s="174" t="s">
        <v>149</v>
      </c>
      <c r="J101" s="176" t="s">
        <v>46</v>
      </c>
      <c r="K101" s="174" t="s">
        <v>151</v>
      </c>
      <c r="L101" s="312" t="s">
        <v>71</v>
      </c>
    </row>
    <row r="102" spans="1:12" s="100" customFormat="1" x14ac:dyDescent="0.3">
      <c r="A102" s="552" t="s">
        <v>868</v>
      </c>
      <c r="B102" s="553" t="s">
        <v>862</v>
      </c>
      <c r="C102" s="554" t="s">
        <v>979</v>
      </c>
      <c r="D102" s="201" t="s">
        <v>118</v>
      </c>
      <c r="E102" s="660" t="s">
        <v>972</v>
      </c>
      <c r="F102" s="270" t="s">
        <v>410</v>
      </c>
      <c r="G102" s="551">
        <v>2736</v>
      </c>
      <c r="H102" s="215">
        <v>130</v>
      </c>
      <c r="I102" s="168">
        <f>G102*H102</f>
        <v>355680</v>
      </c>
      <c r="J102" s="640">
        <v>0.6</v>
      </c>
      <c r="K102" s="51">
        <f>I102*J102</f>
        <v>213408</v>
      </c>
      <c r="L102" s="183">
        <f>I102-K102</f>
        <v>142272</v>
      </c>
    </row>
    <row r="103" spans="1:12" s="100" customFormat="1" x14ac:dyDescent="0.3">
      <c r="A103" s="552" t="s">
        <v>868</v>
      </c>
      <c r="B103" s="659" t="s">
        <v>862</v>
      </c>
      <c r="C103" s="554" t="s">
        <v>980</v>
      </c>
      <c r="D103" s="201" t="s">
        <v>119</v>
      </c>
      <c r="E103" s="660" t="s">
        <v>973</v>
      </c>
      <c r="F103" s="270" t="s">
        <v>504</v>
      </c>
      <c r="G103" s="551">
        <v>3088</v>
      </c>
      <c r="H103" s="215">
        <v>130</v>
      </c>
      <c r="I103" s="168">
        <f>G103*H103</f>
        <v>401440</v>
      </c>
      <c r="J103" s="640">
        <v>0.6</v>
      </c>
      <c r="K103" s="51">
        <f>I103*J103</f>
        <v>240864</v>
      </c>
      <c r="L103" s="183">
        <f>I103-K103</f>
        <v>160576</v>
      </c>
    </row>
    <row r="104" spans="1:12" s="100" customFormat="1" x14ac:dyDescent="0.3">
      <c r="A104" s="552" t="s">
        <v>868</v>
      </c>
      <c r="B104" s="659" t="s">
        <v>862</v>
      </c>
      <c r="C104" s="554" t="s">
        <v>981</v>
      </c>
      <c r="D104" s="201" t="s">
        <v>120</v>
      </c>
      <c r="E104" s="660" t="s">
        <v>974</v>
      </c>
      <c r="F104" s="270" t="s">
        <v>505</v>
      </c>
      <c r="G104" s="551">
        <v>3785</v>
      </c>
      <c r="H104" s="215">
        <v>130</v>
      </c>
      <c r="I104" s="168">
        <f>G104*H104</f>
        <v>492050</v>
      </c>
      <c r="J104" s="640">
        <v>0.6</v>
      </c>
      <c r="K104" s="51">
        <f>I104*J104</f>
        <v>295230</v>
      </c>
      <c r="L104" s="183">
        <f>I104-K104</f>
        <v>196820</v>
      </c>
    </row>
    <row r="105" spans="1:12" s="100" customFormat="1" ht="15" thickBot="1" x14ac:dyDescent="0.35">
      <c r="A105" s="299"/>
      <c r="B105" s="104"/>
      <c r="C105" s="104"/>
      <c r="D105" s="104"/>
      <c r="E105" s="104"/>
      <c r="F105" s="300"/>
      <c r="G105" s="300"/>
      <c r="H105" s="300"/>
      <c r="I105" s="301"/>
      <c r="J105" s="300"/>
      <c r="K105" s="302"/>
      <c r="L105" s="298"/>
    </row>
    <row r="106" spans="1:12" s="100" customFormat="1" ht="15" thickBot="1" x14ac:dyDescent="0.35">
      <c r="A106" s="303"/>
      <c r="B106" s="104"/>
      <c r="C106" s="268"/>
      <c r="D106" s="268"/>
      <c r="E106" s="279"/>
      <c r="F106" s="1017" t="s">
        <v>131</v>
      </c>
      <c r="G106" s="1018"/>
      <c r="H106" s="1018"/>
      <c r="I106" s="1018"/>
      <c r="J106" s="1019"/>
      <c r="K106" s="998">
        <f>SUM(L102:L104)</f>
        <v>499668</v>
      </c>
      <c r="L106" s="999"/>
    </row>
    <row r="107" spans="1:12" s="100" customFormat="1" ht="15" thickBot="1" x14ac:dyDescent="0.35">
      <c r="A107" s="304"/>
      <c r="B107" s="324"/>
      <c r="C107" s="305"/>
      <c r="D107" s="305"/>
      <c r="E107" s="305"/>
      <c r="F107" s="306"/>
      <c r="G107" s="306"/>
      <c r="H107" s="306"/>
      <c r="I107" s="306"/>
      <c r="J107" s="306"/>
      <c r="K107" s="307"/>
      <c r="L107" s="308"/>
    </row>
    <row r="108" spans="1:12" s="100" customFormat="1" ht="15" thickBot="1" x14ac:dyDescent="0.35">
      <c r="A108" s="369"/>
      <c r="B108" s="369"/>
      <c r="C108" s="369"/>
      <c r="D108" s="369"/>
      <c r="E108" s="369"/>
      <c r="F108" s="369"/>
      <c r="G108" s="90"/>
      <c r="H108" s="90"/>
      <c r="I108" s="89"/>
      <c r="J108" s="90"/>
      <c r="K108" s="91"/>
      <c r="L108" s="369"/>
    </row>
    <row r="109" spans="1:12" s="57" customFormat="1" ht="15" thickBot="1" x14ac:dyDescent="0.35">
      <c r="A109" s="1094" t="s">
        <v>368</v>
      </c>
      <c r="B109" s="1095"/>
      <c r="C109" s="1095"/>
      <c r="D109" s="1095"/>
      <c r="E109" s="1095"/>
      <c r="F109" s="1095"/>
      <c r="G109" s="1095"/>
      <c r="H109" s="1095"/>
      <c r="I109" s="1095"/>
      <c r="J109" s="1095"/>
      <c r="K109" s="1095"/>
      <c r="L109" s="1096"/>
    </row>
    <row r="110" spans="1:12" s="64" customFormat="1" x14ac:dyDescent="0.3">
      <c r="A110" s="1097" t="s">
        <v>522</v>
      </c>
      <c r="B110" s="1098"/>
      <c r="C110" s="1098"/>
      <c r="D110" s="1098"/>
      <c r="E110" s="1098"/>
      <c r="F110" s="1098"/>
      <c r="G110" s="1098"/>
      <c r="H110" s="1098"/>
      <c r="I110" s="1098"/>
      <c r="J110" s="1098"/>
      <c r="K110" s="1098"/>
      <c r="L110" s="1099"/>
    </row>
    <row r="111" spans="1:12" s="100" customFormat="1" x14ac:dyDescent="0.3">
      <c r="A111" s="285"/>
      <c r="B111" s="310" t="s">
        <v>320</v>
      </c>
      <c r="C111" s="1100" t="s">
        <v>920</v>
      </c>
      <c r="D111" s="1100"/>
      <c r="E111" s="1100"/>
      <c r="F111" s="1100"/>
      <c r="G111" s="310" t="s">
        <v>309</v>
      </c>
      <c r="H111" s="1101">
        <v>42917</v>
      </c>
      <c r="I111" s="1101"/>
      <c r="J111" s="1101"/>
      <c r="K111" s="1101"/>
      <c r="L111" s="297"/>
    </row>
    <row r="112" spans="1:12" s="100" customFormat="1" x14ac:dyDescent="0.3">
      <c r="A112" s="206"/>
      <c r="B112" s="368"/>
      <c r="C112" s="368"/>
      <c r="D112" s="368"/>
      <c r="E112" s="368"/>
      <c r="F112" s="368"/>
      <c r="G112" s="368"/>
      <c r="H112" s="368"/>
      <c r="I112" s="368"/>
      <c r="J112" s="368"/>
      <c r="K112" s="368"/>
      <c r="L112" s="298"/>
    </row>
    <row r="113" spans="1:12" x14ac:dyDescent="0.3">
      <c r="A113" s="311" t="s">
        <v>25</v>
      </c>
      <c r="B113" s="173" t="s">
        <v>37</v>
      </c>
      <c r="C113" s="173" t="s">
        <v>36</v>
      </c>
      <c r="D113" s="173" t="s">
        <v>96</v>
      </c>
      <c r="E113" s="173" t="s">
        <v>139</v>
      </c>
      <c r="F113" s="173" t="s">
        <v>85</v>
      </c>
      <c r="G113" s="174" t="s">
        <v>45</v>
      </c>
      <c r="H113" s="175" t="s">
        <v>181</v>
      </c>
      <c r="I113" s="174" t="s">
        <v>149</v>
      </c>
      <c r="J113" s="176" t="s">
        <v>46</v>
      </c>
      <c r="K113" s="174" t="s">
        <v>151</v>
      </c>
      <c r="L113" s="312" t="s">
        <v>71</v>
      </c>
    </row>
    <row r="114" spans="1:12" x14ac:dyDescent="0.3">
      <c r="A114" s="552" t="s">
        <v>868</v>
      </c>
      <c r="B114" s="553" t="s">
        <v>917</v>
      </c>
      <c r="C114" s="554" t="s">
        <v>921</v>
      </c>
      <c r="D114" s="201" t="s">
        <v>553</v>
      </c>
      <c r="E114" s="554" t="s">
        <v>924</v>
      </c>
      <c r="F114" s="270" t="s">
        <v>435</v>
      </c>
      <c r="G114" s="551">
        <v>1675</v>
      </c>
      <c r="H114" s="215">
        <v>130</v>
      </c>
      <c r="I114" s="168">
        <f>G114*H114</f>
        <v>217750</v>
      </c>
      <c r="J114" s="640">
        <v>0.6</v>
      </c>
      <c r="K114" s="51">
        <f>I114*J114</f>
        <v>130650</v>
      </c>
      <c r="L114" s="183">
        <f>I114-K114</f>
        <v>87100</v>
      </c>
    </row>
    <row r="115" spans="1:12" x14ac:dyDescent="0.3">
      <c r="A115" s="552" t="s">
        <v>868</v>
      </c>
      <c r="B115" s="659" t="s">
        <v>917</v>
      </c>
      <c r="C115" s="554" t="s">
        <v>922</v>
      </c>
      <c r="D115" s="201" t="s">
        <v>500</v>
      </c>
      <c r="E115" s="554" t="s">
        <v>925</v>
      </c>
      <c r="F115" s="270" t="s">
        <v>506</v>
      </c>
      <c r="G115" s="551">
        <v>1349</v>
      </c>
      <c r="H115" s="215">
        <v>130</v>
      </c>
      <c r="I115" s="168">
        <f>G115*H115</f>
        <v>175370</v>
      </c>
      <c r="J115" s="640">
        <v>0.6</v>
      </c>
      <c r="K115" s="51">
        <f>I115*J115</f>
        <v>105222</v>
      </c>
      <c r="L115" s="183">
        <f>I115-K115</f>
        <v>70148</v>
      </c>
    </row>
    <row r="116" spans="1:12" x14ac:dyDescent="0.3">
      <c r="A116" s="552" t="s">
        <v>868</v>
      </c>
      <c r="B116" s="659" t="s">
        <v>917</v>
      </c>
      <c r="C116" s="554" t="s">
        <v>923</v>
      </c>
      <c r="D116" s="201" t="s">
        <v>501</v>
      </c>
      <c r="E116" s="554" t="s">
        <v>926</v>
      </c>
      <c r="F116" s="270" t="s">
        <v>507</v>
      </c>
      <c r="G116" s="551">
        <v>1152</v>
      </c>
      <c r="H116" s="215">
        <v>130</v>
      </c>
      <c r="I116" s="168">
        <f>G116*H116</f>
        <v>149760</v>
      </c>
      <c r="J116" s="640">
        <v>0.6</v>
      </c>
      <c r="K116" s="51">
        <f>I116*J116</f>
        <v>89856</v>
      </c>
      <c r="L116" s="183">
        <f>I116-K116</f>
        <v>59904</v>
      </c>
    </row>
    <row r="117" spans="1:12" ht="15" thickBot="1" x14ac:dyDescent="0.35">
      <c r="A117" s="299"/>
      <c r="B117" s="104"/>
      <c r="C117" s="104"/>
      <c r="D117" s="104"/>
      <c r="E117" s="104"/>
      <c r="F117" s="300"/>
      <c r="G117" s="300"/>
      <c r="H117" s="300"/>
      <c r="I117" s="301"/>
      <c r="J117" s="300"/>
      <c r="K117" s="302"/>
      <c r="L117" s="298"/>
    </row>
    <row r="118" spans="1:12" ht="15" thickBot="1" x14ac:dyDescent="0.35">
      <c r="A118" s="303"/>
      <c r="B118" s="323"/>
      <c r="C118" s="268"/>
      <c r="D118" s="268"/>
      <c r="E118" s="268"/>
      <c r="F118" s="1017" t="s">
        <v>109</v>
      </c>
      <c r="G118" s="1018"/>
      <c r="H118" s="1018"/>
      <c r="I118" s="1018"/>
      <c r="J118" s="1019"/>
      <c r="K118" s="998">
        <f>SUM(L114:L116)</f>
        <v>217152</v>
      </c>
      <c r="L118" s="999"/>
    </row>
    <row r="119" spans="1:12" ht="15" thickBot="1" x14ac:dyDescent="0.35">
      <c r="A119" s="304"/>
      <c r="B119" s="325"/>
      <c r="C119" s="305"/>
      <c r="D119" s="305"/>
      <c r="E119" s="305"/>
      <c r="F119" s="306"/>
      <c r="G119" s="306"/>
      <c r="H119" s="306"/>
      <c r="I119" s="306"/>
      <c r="J119" s="306"/>
      <c r="K119" s="307"/>
      <c r="L119" s="308"/>
    </row>
    <row r="120" spans="1:12" s="100" customFormat="1" ht="15" thickBot="1" x14ac:dyDescent="0.35">
      <c r="A120" s="98"/>
      <c r="B120" s="98"/>
      <c r="C120" s="323"/>
      <c r="D120" s="323"/>
      <c r="E120" s="323"/>
      <c r="F120" s="98"/>
      <c r="G120" s="99"/>
      <c r="H120" s="99"/>
      <c r="I120" s="54"/>
      <c r="J120" s="99"/>
      <c r="K120" s="94"/>
      <c r="L120" s="99"/>
    </row>
    <row r="121" spans="1:12" s="57" customFormat="1" ht="15" thickBot="1" x14ac:dyDescent="0.35">
      <c r="A121" s="1094" t="s">
        <v>371</v>
      </c>
      <c r="B121" s="1095"/>
      <c r="C121" s="1095"/>
      <c r="D121" s="1095"/>
      <c r="E121" s="1095"/>
      <c r="F121" s="1095"/>
      <c r="G121" s="1095"/>
      <c r="H121" s="1095"/>
      <c r="I121" s="1095"/>
      <c r="J121" s="1095"/>
      <c r="K121" s="1095"/>
      <c r="L121" s="1096"/>
    </row>
    <row r="122" spans="1:12" s="64" customFormat="1" x14ac:dyDescent="0.3">
      <c r="A122" s="1097" t="s">
        <v>521</v>
      </c>
      <c r="B122" s="1098"/>
      <c r="C122" s="1098"/>
      <c r="D122" s="1098"/>
      <c r="E122" s="1098"/>
      <c r="F122" s="1098"/>
      <c r="G122" s="1098"/>
      <c r="H122" s="1098"/>
      <c r="I122" s="1098"/>
      <c r="J122" s="1098"/>
      <c r="K122" s="1098"/>
      <c r="L122" s="1099"/>
    </row>
    <row r="123" spans="1:12" s="100" customFormat="1" x14ac:dyDescent="0.3">
      <c r="A123" s="285"/>
      <c r="B123" s="310" t="s">
        <v>320</v>
      </c>
      <c r="C123" s="1100" t="s">
        <v>932</v>
      </c>
      <c r="D123" s="1100"/>
      <c r="E123" s="1100"/>
      <c r="F123" s="1100"/>
      <c r="G123" s="310" t="s">
        <v>309</v>
      </c>
      <c r="H123" s="1101" t="s">
        <v>933</v>
      </c>
      <c r="I123" s="1101"/>
      <c r="J123" s="1101"/>
      <c r="K123" s="1101"/>
      <c r="L123" s="297"/>
    </row>
    <row r="124" spans="1:12" s="100" customFormat="1" x14ac:dyDescent="0.3">
      <c r="A124" s="206"/>
      <c r="B124" s="368"/>
      <c r="C124" s="368"/>
      <c r="D124" s="368"/>
      <c r="E124" s="368"/>
      <c r="F124" s="368"/>
      <c r="G124" s="368"/>
      <c r="H124" s="368"/>
      <c r="I124" s="368"/>
      <c r="J124" s="368"/>
      <c r="K124" s="368"/>
      <c r="L124" s="298"/>
    </row>
    <row r="125" spans="1:12" s="100" customFormat="1" x14ac:dyDescent="0.3">
      <c r="A125" s="311" t="s">
        <v>25</v>
      </c>
      <c r="B125" s="173" t="s">
        <v>37</v>
      </c>
      <c r="C125" s="173" t="s">
        <v>36</v>
      </c>
      <c r="D125" s="173" t="s">
        <v>96</v>
      </c>
      <c r="E125" s="173" t="s">
        <v>139</v>
      </c>
      <c r="F125" s="173" t="s">
        <v>85</v>
      </c>
      <c r="G125" s="174" t="s">
        <v>45</v>
      </c>
      <c r="H125" s="175" t="s">
        <v>181</v>
      </c>
      <c r="I125" s="174" t="s">
        <v>149</v>
      </c>
      <c r="J125" s="176" t="s">
        <v>46</v>
      </c>
      <c r="K125" s="174" t="s">
        <v>151</v>
      </c>
      <c r="L125" s="312" t="s">
        <v>71</v>
      </c>
    </row>
    <row r="126" spans="1:12" s="100" customFormat="1" ht="43.2" x14ac:dyDescent="0.3">
      <c r="A126" s="552" t="s">
        <v>927</v>
      </c>
      <c r="B126" s="553" t="s">
        <v>894</v>
      </c>
      <c r="C126" s="554" t="s">
        <v>928</v>
      </c>
      <c r="D126" s="171" t="s">
        <v>549</v>
      </c>
      <c r="E126" s="558" t="s">
        <v>929</v>
      </c>
      <c r="F126" s="589" t="s">
        <v>547</v>
      </c>
      <c r="G126" s="551">
        <v>2835</v>
      </c>
      <c r="H126" s="215">
        <v>200</v>
      </c>
      <c r="I126" s="168">
        <f>G126*H126</f>
        <v>567000</v>
      </c>
      <c r="J126" s="640">
        <v>0.73599999999999999</v>
      </c>
      <c r="K126" s="51">
        <f>I126*J126</f>
        <v>417312</v>
      </c>
      <c r="L126" s="183">
        <f>I126-K126</f>
        <v>149688</v>
      </c>
    </row>
    <row r="127" spans="1:12" s="100" customFormat="1" ht="43.2" x14ac:dyDescent="0.3">
      <c r="A127" s="552" t="s">
        <v>868</v>
      </c>
      <c r="B127" s="553" t="s">
        <v>917</v>
      </c>
      <c r="C127" s="554" t="s">
        <v>930</v>
      </c>
      <c r="D127" s="171" t="s">
        <v>550</v>
      </c>
      <c r="E127" s="558" t="s">
        <v>931</v>
      </c>
      <c r="F127" s="589" t="s">
        <v>548</v>
      </c>
      <c r="G127" s="551">
        <v>3550</v>
      </c>
      <c r="H127" s="215">
        <v>150</v>
      </c>
      <c r="I127" s="168">
        <f>G127*H127</f>
        <v>532500</v>
      </c>
      <c r="J127" s="640">
        <v>0.6</v>
      </c>
      <c r="K127" s="51">
        <f>I127*J127</f>
        <v>319500</v>
      </c>
      <c r="L127" s="183">
        <f>I127-K127</f>
        <v>213000</v>
      </c>
    </row>
    <row r="128" spans="1:12" s="57" customFormat="1" ht="15" thickBot="1" x14ac:dyDescent="0.35">
      <c r="A128" s="299"/>
      <c r="B128" s="104"/>
      <c r="C128" s="104"/>
      <c r="D128" s="104"/>
      <c r="E128" s="104"/>
      <c r="F128" s="300"/>
      <c r="G128" s="300"/>
      <c r="H128" s="300"/>
      <c r="I128" s="301"/>
      <c r="J128" s="300"/>
      <c r="K128" s="302"/>
      <c r="L128" s="298"/>
    </row>
    <row r="129" spans="1:12" s="57" customFormat="1" ht="15" thickBot="1" x14ac:dyDescent="0.35">
      <c r="A129" s="303"/>
      <c r="B129" s="145"/>
      <c r="C129" s="268"/>
      <c r="D129" s="268"/>
      <c r="E129" s="279"/>
      <c r="F129" s="1017" t="s">
        <v>372</v>
      </c>
      <c r="G129" s="1018"/>
      <c r="H129" s="1018"/>
      <c r="I129" s="1018"/>
      <c r="J129" s="1019"/>
      <c r="K129" s="998">
        <f>SUM(L126:L127)</f>
        <v>362688</v>
      </c>
      <c r="L129" s="999"/>
    </row>
    <row r="130" spans="1:12" s="100" customFormat="1" ht="15" thickBot="1" x14ac:dyDescent="0.35">
      <c r="A130" s="304"/>
      <c r="B130" s="309"/>
      <c r="C130" s="305"/>
      <c r="D130" s="305"/>
      <c r="E130" s="305"/>
      <c r="F130" s="306"/>
      <c r="G130" s="306"/>
      <c r="H130" s="306"/>
      <c r="I130" s="306"/>
      <c r="J130" s="306"/>
      <c r="K130" s="307"/>
      <c r="L130" s="308"/>
    </row>
    <row r="131" spans="1:12" s="100" customFormat="1" ht="15" thickBot="1" x14ac:dyDescent="0.35">
      <c r="G131" s="102"/>
      <c r="H131" s="102"/>
      <c r="I131" s="103"/>
      <c r="J131" s="102"/>
      <c r="K131" s="92"/>
      <c r="L131" s="102"/>
    </row>
    <row r="132" spans="1:12" s="57" customFormat="1" ht="15" thickBot="1" x14ac:dyDescent="0.35">
      <c r="A132" s="1094" t="s">
        <v>373</v>
      </c>
      <c r="B132" s="1095"/>
      <c r="C132" s="1095"/>
      <c r="D132" s="1095"/>
      <c r="E132" s="1095"/>
      <c r="F132" s="1095"/>
      <c r="G132" s="1095"/>
      <c r="H132" s="1095"/>
      <c r="I132" s="1095"/>
      <c r="J132" s="1095"/>
      <c r="K132" s="1095"/>
      <c r="L132" s="1096"/>
    </row>
    <row r="133" spans="1:12" s="64" customFormat="1" x14ac:dyDescent="0.3">
      <c r="A133" s="1097" t="s">
        <v>536</v>
      </c>
      <c r="B133" s="1098"/>
      <c r="C133" s="1098"/>
      <c r="D133" s="1098"/>
      <c r="E133" s="1098"/>
      <c r="F133" s="1098"/>
      <c r="G133" s="1098"/>
      <c r="H133" s="1098"/>
      <c r="I133" s="1098"/>
      <c r="J133" s="1098"/>
      <c r="K133" s="1098"/>
      <c r="L133" s="1099"/>
    </row>
    <row r="134" spans="1:12" s="100" customFormat="1" x14ac:dyDescent="0.3">
      <c r="A134" s="285"/>
      <c r="B134" s="310" t="s">
        <v>320</v>
      </c>
      <c r="C134" s="1100" t="s">
        <v>901</v>
      </c>
      <c r="D134" s="1100"/>
      <c r="E134" s="1100"/>
      <c r="F134" s="1100"/>
      <c r="G134" s="310" t="s">
        <v>309</v>
      </c>
      <c r="H134" s="1101" t="s">
        <v>934</v>
      </c>
      <c r="I134" s="1101"/>
      <c r="J134" s="1101"/>
      <c r="K134" s="1101"/>
      <c r="L134" s="297"/>
    </row>
    <row r="135" spans="1:12" s="100" customFormat="1" x14ac:dyDescent="0.3">
      <c r="A135" s="206"/>
      <c r="B135" s="368"/>
      <c r="C135" s="368"/>
      <c r="D135" s="368"/>
      <c r="E135" s="368"/>
      <c r="F135" s="368"/>
      <c r="G135" s="368"/>
      <c r="H135" s="368"/>
      <c r="I135" s="368"/>
      <c r="J135" s="368"/>
      <c r="K135" s="368"/>
      <c r="L135" s="298"/>
    </row>
    <row r="136" spans="1:12" s="100" customFormat="1" x14ac:dyDescent="0.3">
      <c r="A136" s="311" t="s">
        <v>25</v>
      </c>
      <c r="B136" s="173" t="s">
        <v>37</v>
      </c>
      <c r="C136" s="173" t="s">
        <v>36</v>
      </c>
      <c r="D136" s="173" t="s">
        <v>96</v>
      </c>
      <c r="E136" s="173" t="s">
        <v>139</v>
      </c>
      <c r="F136" s="173" t="s">
        <v>85</v>
      </c>
      <c r="G136" s="174" t="s">
        <v>45</v>
      </c>
      <c r="H136" s="175" t="s">
        <v>181</v>
      </c>
      <c r="I136" s="174" t="s">
        <v>149</v>
      </c>
      <c r="J136" s="176" t="s">
        <v>46</v>
      </c>
      <c r="K136" s="174" t="s">
        <v>151</v>
      </c>
      <c r="L136" s="312" t="s">
        <v>71</v>
      </c>
    </row>
    <row r="137" spans="1:12" s="100" customFormat="1" ht="28.8" x14ac:dyDescent="0.3">
      <c r="A137" s="552" t="s">
        <v>744</v>
      </c>
      <c r="B137" s="553" t="s">
        <v>894</v>
      </c>
      <c r="C137" s="554" t="s">
        <v>939</v>
      </c>
      <c r="D137" s="171" t="s">
        <v>517</v>
      </c>
      <c r="E137" s="558" t="s">
        <v>940</v>
      </c>
      <c r="F137" s="533" t="s">
        <v>484</v>
      </c>
      <c r="G137" s="551">
        <v>1302</v>
      </c>
      <c r="H137" s="215">
        <v>200</v>
      </c>
      <c r="I137" s="168">
        <f>G137*H137</f>
        <v>260400</v>
      </c>
      <c r="J137" s="640">
        <v>0.73599999999999999</v>
      </c>
      <c r="K137" s="51">
        <f>I137*J137</f>
        <v>191654.39999999999</v>
      </c>
      <c r="L137" s="183">
        <f>I137-K137</f>
        <v>68745.600000000006</v>
      </c>
    </row>
    <row r="138" spans="1:12" s="100" customFormat="1" ht="28.8" x14ac:dyDescent="0.3">
      <c r="A138" s="552" t="s">
        <v>744</v>
      </c>
      <c r="B138" s="553" t="s">
        <v>935</v>
      </c>
      <c r="C138" s="554" t="s">
        <v>936</v>
      </c>
      <c r="D138" s="171" t="s">
        <v>517</v>
      </c>
      <c r="E138" s="558" t="s">
        <v>941</v>
      </c>
      <c r="F138" s="533" t="s">
        <v>485</v>
      </c>
      <c r="G138" s="551">
        <v>2120</v>
      </c>
      <c r="H138" s="215">
        <v>150</v>
      </c>
      <c r="I138" s="168">
        <f>G138*H138</f>
        <v>318000</v>
      </c>
      <c r="J138" s="640">
        <v>0.58799999999999997</v>
      </c>
      <c r="K138" s="51">
        <f>I138*J138</f>
        <v>186984</v>
      </c>
      <c r="L138" s="183">
        <f>I138-K138</f>
        <v>131016</v>
      </c>
    </row>
    <row r="139" spans="1:12" s="57" customFormat="1" ht="15" thickBot="1" x14ac:dyDescent="0.35">
      <c r="A139" s="299"/>
      <c r="B139" s="104"/>
      <c r="C139" s="104"/>
      <c r="D139" s="104"/>
      <c r="E139" s="104"/>
      <c r="F139" s="300"/>
      <c r="G139" s="300"/>
      <c r="H139" s="300"/>
      <c r="I139" s="301"/>
      <c r="J139" s="300"/>
      <c r="K139" s="302"/>
      <c r="L139" s="298"/>
    </row>
    <row r="140" spans="1:12" s="57" customFormat="1" ht="15" thickBot="1" x14ac:dyDescent="0.35">
      <c r="A140" s="303"/>
      <c r="B140" s="145"/>
      <c r="C140" s="268"/>
      <c r="D140" s="268"/>
      <c r="E140" s="279"/>
      <c r="F140" s="1017" t="s">
        <v>374</v>
      </c>
      <c r="G140" s="1018"/>
      <c r="H140" s="1018"/>
      <c r="I140" s="1018"/>
      <c r="J140" s="1019"/>
      <c r="K140" s="998">
        <f>SUM(L137:L138)</f>
        <v>199761.6</v>
      </c>
      <c r="L140" s="999"/>
    </row>
    <row r="141" spans="1:12" s="100" customFormat="1" ht="15" thickBot="1" x14ac:dyDescent="0.35">
      <c r="A141" s="304"/>
      <c r="B141" s="309"/>
      <c r="C141" s="305"/>
      <c r="D141" s="305"/>
      <c r="E141" s="305"/>
      <c r="F141" s="306"/>
      <c r="G141" s="306"/>
      <c r="H141" s="306"/>
      <c r="I141" s="306"/>
      <c r="J141" s="306"/>
      <c r="K141" s="307"/>
      <c r="L141" s="308"/>
    </row>
    <row r="142" spans="1:12" s="100" customFormat="1" ht="15" thickBot="1" x14ac:dyDescent="0.35">
      <c r="G142" s="102"/>
      <c r="H142" s="102"/>
      <c r="I142" s="103"/>
      <c r="J142" s="102"/>
      <c r="K142" s="92"/>
      <c r="L142" s="102"/>
    </row>
    <row r="143" spans="1:12" s="57" customFormat="1" ht="15" thickBot="1" x14ac:dyDescent="0.35">
      <c r="A143" s="1094" t="s">
        <v>375</v>
      </c>
      <c r="B143" s="1095"/>
      <c r="C143" s="1095"/>
      <c r="D143" s="1095"/>
      <c r="E143" s="1095"/>
      <c r="F143" s="1095"/>
      <c r="G143" s="1095"/>
      <c r="H143" s="1095"/>
      <c r="I143" s="1095"/>
      <c r="J143" s="1095"/>
      <c r="K143" s="1095"/>
      <c r="L143" s="1096"/>
    </row>
    <row r="144" spans="1:12" s="64" customFormat="1" x14ac:dyDescent="0.3">
      <c r="A144" s="1097" t="s">
        <v>537</v>
      </c>
      <c r="B144" s="1098"/>
      <c r="C144" s="1098"/>
      <c r="D144" s="1098"/>
      <c r="E144" s="1098"/>
      <c r="F144" s="1098"/>
      <c r="G144" s="1098"/>
      <c r="H144" s="1098"/>
      <c r="I144" s="1098"/>
      <c r="J144" s="1098"/>
      <c r="K144" s="1098"/>
      <c r="L144" s="1099"/>
    </row>
    <row r="145" spans="1:12" s="100" customFormat="1" x14ac:dyDescent="0.3">
      <c r="A145" s="285"/>
      <c r="B145" s="310" t="s">
        <v>320</v>
      </c>
      <c r="C145" s="1100" t="s">
        <v>901</v>
      </c>
      <c r="D145" s="1100"/>
      <c r="E145" s="1100"/>
      <c r="F145" s="1100"/>
      <c r="G145" s="310" t="s">
        <v>309</v>
      </c>
      <c r="H145" s="1101" t="s">
        <v>934</v>
      </c>
      <c r="I145" s="1101"/>
      <c r="J145" s="1101"/>
      <c r="K145" s="1101"/>
      <c r="L145" s="297"/>
    </row>
    <row r="146" spans="1:12" s="100" customFormat="1" x14ac:dyDescent="0.3">
      <c r="A146" s="206"/>
      <c r="B146" s="368"/>
      <c r="C146" s="368"/>
      <c r="D146" s="368"/>
      <c r="E146" s="368"/>
      <c r="F146" s="368"/>
      <c r="G146" s="368"/>
      <c r="H146" s="368"/>
      <c r="I146" s="368"/>
      <c r="J146" s="368"/>
      <c r="K146" s="368"/>
      <c r="L146" s="298"/>
    </row>
    <row r="147" spans="1:12" s="100" customFormat="1" x14ac:dyDescent="0.3">
      <c r="A147" s="311" t="s">
        <v>25</v>
      </c>
      <c r="B147" s="173" t="s">
        <v>37</v>
      </c>
      <c r="C147" s="173" t="s">
        <v>36</v>
      </c>
      <c r="D147" s="173" t="s">
        <v>96</v>
      </c>
      <c r="E147" s="173" t="s">
        <v>139</v>
      </c>
      <c r="F147" s="173" t="s">
        <v>85</v>
      </c>
      <c r="G147" s="174" t="s">
        <v>45</v>
      </c>
      <c r="H147" s="175" t="s">
        <v>181</v>
      </c>
      <c r="I147" s="174" t="s">
        <v>149</v>
      </c>
      <c r="J147" s="176" t="s">
        <v>46</v>
      </c>
      <c r="K147" s="174" t="s">
        <v>151</v>
      </c>
      <c r="L147" s="312" t="s">
        <v>71</v>
      </c>
    </row>
    <row r="148" spans="1:12" s="100" customFormat="1" ht="28.8" x14ac:dyDescent="0.3">
      <c r="A148" s="552" t="s">
        <v>744</v>
      </c>
      <c r="B148" s="553" t="s">
        <v>894</v>
      </c>
      <c r="C148" s="554" t="s">
        <v>937</v>
      </c>
      <c r="D148" s="171" t="s">
        <v>538</v>
      </c>
      <c r="E148" s="558" t="s">
        <v>942</v>
      </c>
      <c r="F148" s="533" t="s">
        <v>486</v>
      </c>
      <c r="G148" s="551">
        <v>1201</v>
      </c>
      <c r="H148" s="215">
        <v>200</v>
      </c>
      <c r="I148" s="168">
        <f>G148*H148</f>
        <v>240200</v>
      </c>
      <c r="J148" s="640">
        <v>0.73599999999999999</v>
      </c>
      <c r="K148" s="51">
        <f>I148*J148</f>
        <v>176787.19999999998</v>
      </c>
      <c r="L148" s="183">
        <f>I148-K148</f>
        <v>63412.800000000017</v>
      </c>
    </row>
    <row r="149" spans="1:12" s="100" customFormat="1" ht="28.8" x14ac:dyDescent="0.3">
      <c r="A149" s="552" t="s">
        <v>744</v>
      </c>
      <c r="B149" s="553" t="s">
        <v>935</v>
      </c>
      <c r="C149" s="554" t="s">
        <v>938</v>
      </c>
      <c r="D149" s="171" t="s">
        <v>538</v>
      </c>
      <c r="E149" s="558" t="s">
        <v>941</v>
      </c>
      <c r="F149" s="533" t="s">
        <v>487</v>
      </c>
      <c r="G149" s="551">
        <v>2120</v>
      </c>
      <c r="H149" s="215">
        <v>150</v>
      </c>
      <c r="I149" s="168">
        <f>G149*H149</f>
        <v>318000</v>
      </c>
      <c r="J149" s="640">
        <v>0.58799999999999997</v>
      </c>
      <c r="K149" s="51">
        <f>I149*J149</f>
        <v>186984</v>
      </c>
      <c r="L149" s="183">
        <f>I149-K149</f>
        <v>131016</v>
      </c>
    </row>
    <row r="150" spans="1:12" s="57" customFormat="1" ht="18" customHeight="1" thickBot="1" x14ac:dyDescent="0.35">
      <c r="A150" s="299"/>
      <c r="B150" s="104"/>
      <c r="C150" s="104"/>
      <c r="D150" s="104"/>
      <c r="E150" s="104"/>
      <c r="F150" s="300"/>
      <c r="G150" s="300"/>
      <c r="H150" s="300"/>
      <c r="I150" s="301"/>
      <c r="J150" s="300"/>
      <c r="K150" s="302"/>
      <c r="L150" s="298"/>
    </row>
    <row r="151" spans="1:12" s="57" customFormat="1" ht="15" thickBot="1" x14ac:dyDescent="0.35">
      <c r="A151" s="303"/>
      <c r="B151" s="145"/>
      <c r="C151" s="268"/>
      <c r="D151" s="268"/>
      <c r="E151" s="279"/>
      <c r="F151" s="1017" t="s">
        <v>376</v>
      </c>
      <c r="G151" s="1018"/>
      <c r="H151" s="1018"/>
      <c r="I151" s="1018"/>
      <c r="J151" s="1019"/>
      <c r="K151" s="998">
        <f>SUM(L148:L149)</f>
        <v>194428.80000000002</v>
      </c>
      <c r="L151" s="999"/>
    </row>
    <row r="152" spans="1:12" s="100" customFormat="1" ht="18" customHeight="1" thickBot="1" x14ac:dyDescent="0.35">
      <c r="A152" s="304"/>
      <c r="B152" s="309"/>
      <c r="C152" s="305"/>
      <c r="D152" s="305"/>
      <c r="E152" s="305"/>
      <c r="F152" s="306"/>
      <c r="G152" s="306"/>
      <c r="H152" s="306"/>
      <c r="I152" s="306"/>
      <c r="J152" s="306"/>
      <c r="K152" s="307"/>
      <c r="L152" s="308"/>
    </row>
    <row r="153" spans="1:12" ht="15" thickBot="1" x14ac:dyDescent="0.35">
      <c r="A153" s="100"/>
      <c r="B153" s="100"/>
      <c r="C153" s="100"/>
      <c r="D153" s="100"/>
      <c r="E153" s="100"/>
      <c r="F153" s="100"/>
      <c r="G153" s="102"/>
      <c r="H153" s="102"/>
      <c r="I153" s="103"/>
      <c r="J153" s="102"/>
      <c r="K153" s="92"/>
      <c r="L153" s="102"/>
    </row>
    <row r="154" spans="1:12" ht="15" thickBot="1" x14ac:dyDescent="0.35">
      <c r="C154" s="268"/>
      <c r="D154" s="268"/>
      <c r="E154" s="268"/>
      <c r="F154" s="1017" t="s">
        <v>110</v>
      </c>
      <c r="G154" s="1018"/>
      <c r="H154" s="1018"/>
      <c r="I154" s="1018"/>
      <c r="J154" s="1019"/>
      <c r="K154" s="998">
        <f>K37+K49+K61+K73+K84+K94+K106+K118+K129+K140+K151</f>
        <v>1823750.9170000001</v>
      </c>
      <c r="L154" s="999"/>
    </row>
    <row r="155" spans="1:12" x14ac:dyDescent="0.3">
      <c r="C155" s="323"/>
      <c r="D155" s="323"/>
      <c r="E155" s="323"/>
    </row>
    <row r="156" spans="1:12" x14ac:dyDescent="0.3">
      <c r="C156" s="323"/>
      <c r="D156" s="323"/>
      <c r="E156" s="323"/>
    </row>
    <row r="157" spans="1:12" x14ac:dyDescent="0.3">
      <c r="C157" s="323"/>
      <c r="D157" s="323"/>
      <c r="E157" s="323"/>
    </row>
    <row r="158" spans="1:12" x14ac:dyDescent="0.3">
      <c r="C158" s="323"/>
      <c r="D158" s="323"/>
      <c r="E158" s="323"/>
    </row>
    <row r="159" spans="1:12" x14ac:dyDescent="0.3">
      <c r="C159" s="323"/>
      <c r="D159" s="323"/>
      <c r="E159" s="323"/>
    </row>
  </sheetData>
  <sheetProtection algorithmName="SHA-512" hashValue="/AdgcpnaJiy8+uJVvu+cD3gy7R+wmJIUawSxEpNJb3G4dMF0KVJ3wQ1+04z7vy+3YgQpYX5r3U04fLJHpmYXwg==" saltValue="9sza5H9B/Ndt0TduYHp6OQ==" spinCount="100000" sheet="1" objects="1" scenarios="1"/>
  <mergeCells count="88">
    <mergeCell ref="B21:L21"/>
    <mergeCell ref="B23:L23"/>
    <mergeCell ref="B22:L22"/>
    <mergeCell ref="H29:K29"/>
    <mergeCell ref="K37:L37"/>
    <mergeCell ref="C29:F29"/>
    <mergeCell ref="B24:L24"/>
    <mergeCell ref="K73:L73"/>
    <mergeCell ref="K61:L61"/>
    <mergeCell ref="K49:L49"/>
    <mergeCell ref="F37:J37"/>
    <mergeCell ref="A26:L26"/>
    <mergeCell ref="A27:L27"/>
    <mergeCell ref="B14:L14"/>
    <mergeCell ref="B18:L18"/>
    <mergeCell ref="B15:L15"/>
    <mergeCell ref="B10:L10"/>
    <mergeCell ref="B11:L11"/>
    <mergeCell ref="B12:L12"/>
    <mergeCell ref="B13:L13"/>
    <mergeCell ref="B16:L16"/>
    <mergeCell ref="B17:L17"/>
    <mergeCell ref="A1:L1"/>
    <mergeCell ref="A2:L2"/>
    <mergeCell ref="B7:L7"/>
    <mergeCell ref="B8:L8"/>
    <mergeCell ref="B9:L9"/>
    <mergeCell ref="H111:K111"/>
    <mergeCell ref="F129:J129"/>
    <mergeCell ref="B19:L19"/>
    <mergeCell ref="B20:L20"/>
    <mergeCell ref="F49:J49"/>
    <mergeCell ref="A52:L52"/>
    <mergeCell ref="A53:L53"/>
    <mergeCell ref="F84:J84"/>
    <mergeCell ref="K84:L84"/>
    <mergeCell ref="F73:J73"/>
    <mergeCell ref="A76:L76"/>
    <mergeCell ref="A77:L77"/>
    <mergeCell ref="C78:F78"/>
    <mergeCell ref="H78:K78"/>
    <mergeCell ref="K106:L106"/>
    <mergeCell ref="K94:L94"/>
    <mergeCell ref="A88:L88"/>
    <mergeCell ref="A87:L87"/>
    <mergeCell ref="F94:J94"/>
    <mergeCell ref="F106:J106"/>
    <mergeCell ref="A132:L132"/>
    <mergeCell ref="F118:J118"/>
    <mergeCell ref="A122:L122"/>
    <mergeCell ref="C123:F123"/>
    <mergeCell ref="H123:K123"/>
    <mergeCell ref="A97:L97"/>
    <mergeCell ref="A98:L98"/>
    <mergeCell ref="C99:F99"/>
    <mergeCell ref="H99:K99"/>
    <mergeCell ref="A109:L109"/>
    <mergeCell ref="A110:L110"/>
    <mergeCell ref="C111:F111"/>
    <mergeCell ref="K129:L129"/>
    <mergeCell ref="K118:L118"/>
    <mergeCell ref="A121:L121"/>
    <mergeCell ref="A40:L40"/>
    <mergeCell ref="A41:L41"/>
    <mergeCell ref="C42:F42"/>
    <mergeCell ref="H42:K42"/>
    <mergeCell ref="F61:J61"/>
    <mergeCell ref="A64:L64"/>
    <mergeCell ref="A65:L65"/>
    <mergeCell ref="C66:F66"/>
    <mergeCell ref="H66:K66"/>
    <mergeCell ref="C54:F54"/>
    <mergeCell ref="H54:K54"/>
    <mergeCell ref="H89:K89"/>
    <mergeCell ref="C89:F89"/>
    <mergeCell ref="F154:J154"/>
    <mergeCell ref="A143:L143"/>
    <mergeCell ref="A144:L144"/>
    <mergeCell ref="C145:F145"/>
    <mergeCell ref="A133:L133"/>
    <mergeCell ref="C134:F134"/>
    <mergeCell ref="H134:K134"/>
    <mergeCell ref="F140:J140"/>
    <mergeCell ref="H145:K145"/>
    <mergeCell ref="F151:J151"/>
    <mergeCell ref="K154:L154"/>
    <mergeCell ref="K151:L151"/>
    <mergeCell ref="K140:L140"/>
  </mergeCells>
  <dataValidations count="1">
    <dataValidation type="custom" allowBlank="1" showInputMessage="1" showErrorMessage="1" error="Must use a numerical value only in this cell." sqref="G32:G35 J32:J35 G57:G59 J57:J59 G69:G71 J69:J71 G81:G82 J81:J82 G102:G104 J102:J104 G114:G116 J114:J116 G126:G127 J126:J127 G137:G138 J137:J138 G148:G149 J148:J149 J45:J47 G45:G47 J92 G92">
      <formula1>ISNUMBER(G32)</formula1>
    </dataValidation>
  </dataValidations>
  <pageMargins left="0.7" right="0.7" top="0.75" bottom="0.75" header="0.3" footer="0.3"/>
  <pageSetup scale="51" fitToHeight="5" orientation="landscape" r:id="rId1"/>
  <headerFooter>
    <oddFooter>&amp;R&amp;A - 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theme="8" tint="0.59999389629810485"/>
    <pageSetUpPr fitToPage="1"/>
  </sheetPr>
  <dimension ref="A1:O126"/>
  <sheetViews>
    <sheetView showGridLines="0" topLeftCell="A18" zoomScaleNormal="100" workbookViewId="0">
      <selection activeCell="C69" sqref="C69:D69"/>
    </sheetView>
  </sheetViews>
  <sheetFormatPr defaultColWidth="8.88671875" defaultRowHeight="14.4" x14ac:dyDescent="0.3"/>
  <cols>
    <col min="1" max="1" width="16.44140625" style="414" customWidth="1"/>
    <col min="2" max="2" width="28.6640625" style="414" customWidth="1"/>
    <col min="3" max="8" width="25.6640625" style="414" customWidth="1"/>
    <col min="9" max="16384" width="8.88671875" style="414"/>
  </cols>
  <sheetData>
    <row r="1" spans="1:15" s="6" customFormat="1" ht="18" x14ac:dyDescent="0.3">
      <c r="A1" s="752" t="str">
        <f>'Desks and Tables Market Basket'!A1:L1</f>
        <v>Attachment D: Cost Schedule</v>
      </c>
      <c r="B1" s="752"/>
      <c r="C1" s="752"/>
      <c r="D1" s="752"/>
      <c r="E1" s="752"/>
      <c r="F1" s="752"/>
      <c r="G1" s="752"/>
      <c r="H1" s="752"/>
      <c r="O1" s="447" t="s">
        <v>459</v>
      </c>
    </row>
    <row r="2" spans="1:15" s="21" customFormat="1" ht="18" customHeight="1" thickBot="1" x14ac:dyDescent="0.35">
      <c r="A2" s="758" t="s">
        <v>183</v>
      </c>
      <c r="B2" s="758"/>
      <c r="C2" s="758"/>
      <c r="D2" s="758"/>
      <c r="E2" s="758"/>
      <c r="F2" s="758"/>
      <c r="G2" s="758"/>
      <c r="H2" s="758"/>
      <c r="O2" s="447" t="s">
        <v>460</v>
      </c>
    </row>
    <row r="3" spans="1:15" s="21" customFormat="1" ht="6.75" customHeight="1" x14ac:dyDescent="0.3">
      <c r="A3" s="353"/>
      <c r="B3" s="353"/>
      <c r="C3" s="353"/>
      <c r="D3" s="353"/>
      <c r="E3" s="353"/>
      <c r="F3" s="353"/>
      <c r="G3" s="353"/>
      <c r="H3" s="353"/>
      <c r="I3" s="353"/>
      <c r="J3" s="353"/>
      <c r="K3" s="353"/>
      <c r="M3" s="379"/>
    </row>
    <row r="4" spans="1:15" s="6" customFormat="1" ht="18" customHeight="1" x14ac:dyDescent="0.3">
      <c r="A4" s="353" t="str">
        <f>Scores!B4</f>
        <v>Vendor Name:</v>
      </c>
      <c r="B4" s="80" t="str">
        <f>Scores!E4</f>
        <v xml:space="preserve">Allsteel Inc. </v>
      </c>
      <c r="C4" s="80"/>
      <c r="D4" s="80"/>
      <c r="E4" s="80"/>
      <c r="F4" s="80"/>
      <c r="G4" s="80"/>
      <c r="H4" s="80"/>
      <c r="I4" s="80"/>
      <c r="J4" s="80"/>
      <c r="K4" s="80"/>
    </row>
    <row r="5" spans="1:15" s="21" customFormat="1" ht="9.75" customHeight="1" thickBot="1" x14ac:dyDescent="0.35">
      <c r="A5" s="353"/>
      <c r="B5" s="80"/>
      <c r="C5" s="80"/>
      <c r="D5" s="80"/>
      <c r="E5" s="80"/>
      <c r="F5" s="80"/>
      <c r="G5" s="80"/>
      <c r="H5" s="80"/>
      <c r="I5" s="80"/>
      <c r="J5" s="80"/>
      <c r="K5" s="80"/>
    </row>
    <row r="6" spans="1:15" s="380" customFormat="1" ht="18" customHeight="1" x14ac:dyDescent="0.3">
      <c r="A6" s="474" t="s">
        <v>6</v>
      </c>
      <c r="B6" s="475"/>
      <c r="C6" s="476"/>
      <c r="D6" s="476"/>
      <c r="E6" s="476"/>
      <c r="F6" s="476"/>
      <c r="G6" s="476"/>
      <c r="H6" s="477"/>
    </row>
    <row r="7" spans="1:15" s="380" customFormat="1" ht="33.75" customHeight="1" x14ac:dyDescent="0.3">
      <c r="A7" s="113">
        <v>1</v>
      </c>
      <c r="B7" s="795" t="s">
        <v>468</v>
      </c>
      <c r="C7" s="795"/>
      <c r="D7" s="795"/>
      <c r="E7" s="795"/>
      <c r="F7" s="795"/>
      <c r="G7" s="795"/>
      <c r="H7" s="796"/>
    </row>
    <row r="8" spans="1:15" s="381" customFormat="1" ht="45" customHeight="1" x14ac:dyDescent="0.3">
      <c r="A8" s="113">
        <v>2</v>
      </c>
      <c r="B8" s="795" t="s">
        <v>333</v>
      </c>
      <c r="C8" s="795"/>
      <c r="D8" s="795"/>
      <c r="E8" s="795"/>
      <c r="F8" s="795"/>
      <c r="G8" s="795"/>
      <c r="H8" s="796"/>
    </row>
    <row r="9" spans="1:15" s="382" customFormat="1" ht="18" customHeight="1" x14ac:dyDescent="0.3">
      <c r="A9" s="122">
        <v>3</v>
      </c>
      <c r="B9" s="893" t="s">
        <v>201</v>
      </c>
      <c r="C9" s="894"/>
      <c r="D9" s="894"/>
      <c r="E9" s="894"/>
      <c r="F9" s="894"/>
      <c r="G9" s="894"/>
      <c r="H9" s="895"/>
    </row>
    <row r="10" spans="1:15" s="382" customFormat="1" ht="18" customHeight="1" x14ac:dyDescent="0.3">
      <c r="A10" s="122">
        <v>4</v>
      </c>
      <c r="B10" s="893" t="s">
        <v>200</v>
      </c>
      <c r="C10" s="894"/>
      <c r="D10" s="894"/>
      <c r="E10" s="894"/>
      <c r="F10" s="894"/>
      <c r="G10" s="894"/>
      <c r="H10" s="895"/>
    </row>
    <row r="11" spans="1:15" s="382" customFormat="1" ht="18" customHeight="1" x14ac:dyDescent="0.3">
      <c r="A11" s="122">
        <v>5</v>
      </c>
      <c r="B11" s="893" t="s">
        <v>202</v>
      </c>
      <c r="C11" s="894"/>
      <c r="D11" s="894"/>
      <c r="E11" s="894"/>
      <c r="F11" s="894"/>
      <c r="G11" s="894"/>
      <c r="H11" s="895"/>
    </row>
    <row r="12" spans="1:15" s="382" customFormat="1" ht="35.25" customHeight="1" thickBot="1" x14ac:dyDescent="0.35">
      <c r="A12" s="123" t="s">
        <v>32</v>
      </c>
      <c r="B12" s="1059" t="s">
        <v>221</v>
      </c>
      <c r="C12" s="1060"/>
      <c r="D12" s="1060"/>
      <c r="E12" s="1060"/>
      <c r="F12" s="1060"/>
      <c r="G12" s="1060"/>
      <c r="H12" s="1061"/>
    </row>
    <row r="13" spans="1:15" s="386" customFormat="1" ht="18" customHeight="1" thickBot="1" x14ac:dyDescent="0.35">
      <c r="A13" s="384"/>
      <c r="B13" s="385"/>
      <c r="C13" s="385"/>
      <c r="D13" s="385"/>
      <c r="E13" s="385"/>
      <c r="F13" s="385"/>
      <c r="G13" s="385"/>
    </row>
    <row r="14" spans="1:15" s="386" customFormat="1" ht="18" customHeight="1" x14ac:dyDescent="0.3">
      <c r="A14" s="478" t="s">
        <v>11</v>
      </c>
      <c r="B14" s="1115" t="s">
        <v>12</v>
      </c>
      <c r="C14" s="1116"/>
      <c r="D14" s="1116"/>
      <c r="E14" s="1116"/>
      <c r="F14" s="1116"/>
      <c r="G14" s="1116"/>
      <c r="H14" s="1117"/>
    </row>
    <row r="15" spans="1:15" s="386" customFormat="1" ht="33" customHeight="1" x14ac:dyDescent="0.3">
      <c r="A15" s="1110" t="s">
        <v>25</v>
      </c>
      <c r="B15" s="1108" t="s">
        <v>300</v>
      </c>
      <c r="C15" s="1129" t="s">
        <v>27</v>
      </c>
      <c r="D15" s="1131"/>
      <c r="E15" s="1129" t="s">
        <v>28</v>
      </c>
      <c r="F15" s="1131"/>
      <c r="G15" s="1129" t="s">
        <v>29</v>
      </c>
      <c r="H15" s="1130"/>
    </row>
    <row r="16" spans="1:15" s="386" customFormat="1" ht="18" customHeight="1" x14ac:dyDescent="0.3">
      <c r="A16" s="1111"/>
      <c r="B16" s="1109"/>
      <c r="C16" s="1126" t="s">
        <v>452</v>
      </c>
      <c r="D16" s="1127"/>
      <c r="E16" s="1126" t="s">
        <v>453</v>
      </c>
      <c r="F16" s="1127"/>
      <c r="G16" s="1126" t="s">
        <v>347</v>
      </c>
      <c r="H16" s="1128"/>
    </row>
    <row r="17" spans="1:11" s="386" customFormat="1" ht="18" customHeight="1" x14ac:dyDescent="0.3">
      <c r="A17" s="387" t="s">
        <v>53</v>
      </c>
      <c r="B17" s="149" t="s">
        <v>54</v>
      </c>
      <c r="C17" s="861">
        <v>0.34</v>
      </c>
      <c r="D17" s="862"/>
      <c r="E17" s="857">
        <v>0.39</v>
      </c>
      <c r="F17" s="876"/>
      <c r="G17" s="857">
        <v>0.5</v>
      </c>
      <c r="H17" s="858"/>
    </row>
    <row r="18" spans="1:11" s="386" customFormat="1" ht="18" customHeight="1" x14ac:dyDescent="0.3">
      <c r="A18" s="387" t="s">
        <v>53</v>
      </c>
      <c r="B18" s="149" t="s">
        <v>55</v>
      </c>
      <c r="C18" s="861">
        <v>0.38</v>
      </c>
      <c r="D18" s="862"/>
      <c r="E18" s="857">
        <v>0.42</v>
      </c>
      <c r="F18" s="876"/>
      <c r="G18" s="857">
        <v>0.53</v>
      </c>
      <c r="H18" s="858"/>
    </row>
    <row r="19" spans="1:11" s="386" customFormat="1" ht="18" customHeight="1" thickBot="1" x14ac:dyDescent="0.35">
      <c r="A19" s="388" t="s">
        <v>53</v>
      </c>
      <c r="B19" s="389" t="s">
        <v>56</v>
      </c>
      <c r="C19" s="1124">
        <v>0.36</v>
      </c>
      <c r="D19" s="1125"/>
      <c r="E19" s="1121">
        <v>0.45</v>
      </c>
      <c r="F19" s="1123"/>
      <c r="G19" s="1121">
        <v>0.62</v>
      </c>
      <c r="H19" s="1122"/>
    </row>
    <row r="20" spans="1:11" s="386" customFormat="1" ht="18" customHeight="1" thickBot="1" x14ac:dyDescent="0.35">
      <c r="A20" s="390"/>
      <c r="B20" s="390"/>
      <c r="C20" s="391"/>
      <c r="D20" s="391"/>
      <c r="E20" s="392"/>
      <c r="F20" s="392"/>
      <c r="G20" s="392"/>
      <c r="H20" s="393"/>
    </row>
    <row r="21" spans="1:11" s="386" customFormat="1" ht="18" customHeight="1" thickBot="1" x14ac:dyDescent="0.35">
      <c r="A21" s="1104" t="s">
        <v>26</v>
      </c>
      <c r="B21" s="1105"/>
      <c r="C21" s="1118">
        <f>AVERAGE(C17:C19)</f>
        <v>0.36000000000000004</v>
      </c>
      <c r="D21" s="1119"/>
      <c r="E21" s="1118">
        <f>AVERAGE(E17:E19)</f>
        <v>0.42</v>
      </c>
      <c r="F21" s="1119"/>
      <c r="G21" s="1118">
        <f>AVERAGE(G17:G19)</f>
        <v>0.54999999999999993</v>
      </c>
      <c r="H21" s="1120"/>
    </row>
    <row r="22" spans="1:11" s="386" customFormat="1" ht="18" customHeight="1" thickBot="1" x14ac:dyDescent="0.35">
      <c r="A22" s="384"/>
      <c r="B22" s="385"/>
      <c r="C22" s="385"/>
      <c r="D22" s="385"/>
      <c r="E22" s="385"/>
      <c r="F22" s="385"/>
      <c r="G22" s="385"/>
    </row>
    <row r="23" spans="1:11" s="386" customFormat="1" ht="18" customHeight="1" x14ac:dyDescent="0.3">
      <c r="A23" s="1112" t="s">
        <v>111</v>
      </c>
      <c r="B23" s="1113"/>
      <c r="C23" s="1113"/>
      <c r="D23" s="1113"/>
      <c r="E23" s="1113"/>
      <c r="F23" s="1113"/>
      <c r="G23" s="1113"/>
      <c r="H23" s="1114"/>
    </row>
    <row r="24" spans="1:11" s="386" customFormat="1" ht="4.5" customHeight="1" thickBot="1" x14ac:dyDescent="0.35">
      <c r="A24" s="394"/>
      <c r="B24" s="395"/>
      <c r="C24" s="395"/>
      <c r="D24" s="395"/>
      <c r="E24" s="395"/>
      <c r="F24" s="395"/>
      <c r="G24" s="395"/>
      <c r="H24" s="396"/>
    </row>
    <row r="25" spans="1:11" s="390" customFormat="1" ht="18" customHeight="1" thickBot="1" x14ac:dyDescent="0.35">
      <c r="A25" s="397" t="s">
        <v>349</v>
      </c>
      <c r="B25" s="398"/>
      <c r="C25" s="399"/>
      <c r="D25" s="399"/>
      <c r="E25" s="398"/>
      <c r="F25" s="559" t="s">
        <v>459</v>
      </c>
      <c r="G25" s="400"/>
      <c r="H25" s="141"/>
      <c r="I25" s="401"/>
      <c r="J25" s="141"/>
      <c r="K25" s="401"/>
    </row>
    <row r="26" spans="1:11" s="390" customFormat="1" ht="6.75" customHeight="1" x14ac:dyDescent="0.3">
      <c r="A26" s="31"/>
      <c r="B26" s="31"/>
      <c r="C26" s="31"/>
      <c r="D26" s="31"/>
      <c r="E26" s="400"/>
      <c r="F26" s="392"/>
      <c r="G26" s="400"/>
      <c r="H26" s="141"/>
      <c r="I26" s="401"/>
      <c r="J26" s="141"/>
      <c r="K26" s="401"/>
    </row>
    <row r="27" spans="1:11" s="386" customFormat="1" ht="33.75" customHeight="1" x14ac:dyDescent="0.3">
      <c r="A27" s="1106" t="s">
        <v>25</v>
      </c>
      <c r="B27" s="1108" t="s">
        <v>300</v>
      </c>
      <c r="C27" s="1129" t="s">
        <v>27</v>
      </c>
      <c r="D27" s="1131"/>
      <c r="E27" s="1129" t="s">
        <v>28</v>
      </c>
      <c r="F27" s="1131"/>
      <c r="G27" s="1129" t="s">
        <v>458</v>
      </c>
      <c r="H27" s="1130"/>
    </row>
    <row r="28" spans="1:11" s="386" customFormat="1" ht="18" customHeight="1" x14ac:dyDescent="0.3">
      <c r="A28" s="1107"/>
      <c r="B28" s="1109"/>
      <c r="C28" s="1126" t="str">
        <f>C16</f>
        <v>Less than or equal to $50k</v>
      </c>
      <c r="D28" s="1127"/>
      <c r="E28" s="1126" t="str">
        <f>E16</f>
        <v>Over $50k to $150k</v>
      </c>
      <c r="F28" s="1127"/>
      <c r="G28" s="1126" t="str">
        <f>G16</f>
        <v>Over $150k</v>
      </c>
      <c r="H28" s="1128"/>
    </row>
    <row r="29" spans="1:11" s="386" customFormat="1" ht="18" customHeight="1" x14ac:dyDescent="0.3">
      <c r="A29" s="415" t="s">
        <v>744</v>
      </c>
      <c r="B29" s="658" t="s">
        <v>943</v>
      </c>
      <c r="C29" s="972">
        <v>0.73599999999999999</v>
      </c>
      <c r="D29" s="973"/>
      <c r="E29" s="972">
        <v>0.73599999999999999</v>
      </c>
      <c r="F29" s="973"/>
      <c r="G29" s="972">
        <v>0.73599999999999999</v>
      </c>
      <c r="H29" s="973"/>
    </row>
    <row r="30" spans="1:11" s="386" customFormat="1" ht="18" customHeight="1" x14ac:dyDescent="0.3">
      <c r="A30" s="415" t="s">
        <v>744</v>
      </c>
      <c r="B30" s="657" t="s">
        <v>944</v>
      </c>
      <c r="C30" s="972">
        <v>0.65500000000000003</v>
      </c>
      <c r="D30" s="973"/>
      <c r="E30" s="972">
        <v>0.65500000000000003</v>
      </c>
      <c r="F30" s="973"/>
      <c r="G30" s="972">
        <v>0.65500000000000003</v>
      </c>
      <c r="H30" s="973"/>
    </row>
    <row r="31" spans="1:11" s="386" customFormat="1" ht="18" customHeight="1" x14ac:dyDescent="0.3">
      <c r="A31" s="415" t="s">
        <v>744</v>
      </c>
      <c r="B31" s="657" t="s">
        <v>945</v>
      </c>
      <c r="C31" s="972">
        <v>0.7</v>
      </c>
      <c r="D31" s="973"/>
      <c r="E31" s="972">
        <v>0.7</v>
      </c>
      <c r="F31" s="973"/>
      <c r="G31" s="972">
        <v>0.7</v>
      </c>
      <c r="H31" s="973"/>
    </row>
    <row r="32" spans="1:11" s="386" customFormat="1" ht="18" customHeight="1" x14ac:dyDescent="0.3">
      <c r="A32" s="415" t="s">
        <v>744</v>
      </c>
      <c r="B32" s="657" t="s">
        <v>946</v>
      </c>
      <c r="C32" s="972">
        <v>0.73499999999999999</v>
      </c>
      <c r="D32" s="973"/>
      <c r="E32" s="972">
        <v>0.73499999999999999</v>
      </c>
      <c r="F32" s="973"/>
      <c r="G32" s="972">
        <v>0.73499999999999999</v>
      </c>
      <c r="H32" s="973"/>
    </row>
    <row r="33" spans="1:8" s="386" customFormat="1" ht="18" customHeight="1" x14ac:dyDescent="0.3">
      <c r="A33" s="137"/>
      <c r="B33" s="272"/>
      <c r="C33" s="972"/>
      <c r="D33" s="973"/>
      <c r="E33" s="972"/>
      <c r="F33" s="973"/>
      <c r="G33" s="972"/>
      <c r="H33" s="973"/>
    </row>
    <row r="34" spans="1:8" s="386" customFormat="1" ht="18" customHeight="1" x14ac:dyDescent="0.3">
      <c r="A34" s="137"/>
      <c r="B34" s="272"/>
      <c r="C34" s="972"/>
      <c r="D34" s="973"/>
      <c r="E34" s="972"/>
      <c r="F34" s="973"/>
      <c r="G34" s="972"/>
      <c r="H34" s="973"/>
    </row>
    <row r="35" spans="1:8" s="386" customFormat="1" ht="18" customHeight="1" x14ac:dyDescent="0.3">
      <c r="A35" s="137"/>
      <c r="B35" s="272"/>
      <c r="C35" s="972"/>
      <c r="D35" s="973"/>
      <c r="E35" s="972"/>
      <c r="F35" s="973"/>
      <c r="G35" s="972"/>
      <c r="H35" s="973"/>
    </row>
    <row r="36" spans="1:8" s="386" customFormat="1" ht="18" customHeight="1" x14ac:dyDescent="0.3">
      <c r="A36" s="137"/>
      <c r="B36" s="272"/>
      <c r="C36" s="972"/>
      <c r="D36" s="973"/>
      <c r="E36" s="972"/>
      <c r="F36" s="973"/>
      <c r="G36" s="972"/>
      <c r="H36" s="973"/>
    </row>
    <row r="37" spans="1:8" s="386" customFormat="1" ht="18" customHeight="1" x14ac:dyDescent="0.3">
      <c r="A37" s="137"/>
      <c r="B37" s="272"/>
      <c r="C37" s="972"/>
      <c r="D37" s="973"/>
      <c r="E37" s="972"/>
      <c r="F37" s="973"/>
      <c r="G37" s="972"/>
      <c r="H37" s="973"/>
    </row>
    <row r="38" spans="1:8" s="386" customFormat="1" ht="18" customHeight="1" x14ac:dyDescent="0.3">
      <c r="A38" s="137"/>
      <c r="B38" s="272"/>
      <c r="C38" s="972"/>
      <c r="D38" s="973"/>
      <c r="E38" s="972"/>
      <c r="F38" s="973"/>
      <c r="G38" s="972"/>
      <c r="H38" s="973"/>
    </row>
    <row r="39" spans="1:8" s="386" customFormat="1" ht="18" customHeight="1" x14ac:dyDescent="0.3">
      <c r="A39" s="137"/>
      <c r="B39" s="272"/>
      <c r="C39" s="972"/>
      <c r="D39" s="973"/>
      <c r="E39" s="972"/>
      <c r="F39" s="973"/>
      <c r="G39" s="972"/>
      <c r="H39" s="973"/>
    </row>
    <row r="40" spans="1:8" s="386" customFormat="1" ht="18" customHeight="1" x14ac:dyDescent="0.3">
      <c r="A40" s="417"/>
      <c r="B40" s="418"/>
      <c r="C40" s="972"/>
      <c r="D40" s="973"/>
      <c r="E40" s="972"/>
      <c r="F40" s="973"/>
      <c r="G40" s="972"/>
      <c r="H40" s="973"/>
    </row>
    <row r="41" spans="1:8" s="386" customFormat="1" ht="18" customHeight="1" x14ac:dyDescent="0.3">
      <c r="A41" s="417"/>
      <c r="B41" s="418"/>
      <c r="C41" s="972"/>
      <c r="D41" s="973"/>
      <c r="E41" s="972"/>
      <c r="F41" s="973"/>
      <c r="G41" s="972"/>
      <c r="H41" s="973"/>
    </row>
    <row r="42" spans="1:8" s="386" customFormat="1" ht="18" customHeight="1" x14ac:dyDescent="0.3">
      <c r="A42" s="417"/>
      <c r="B42" s="418"/>
      <c r="C42" s="972"/>
      <c r="D42" s="973"/>
      <c r="E42" s="972"/>
      <c r="F42" s="973"/>
      <c r="G42" s="972"/>
      <c r="H42" s="973"/>
    </row>
    <row r="43" spans="1:8" s="386" customFormat="1" ht="18" customHeight="1" x14ac:dyDescent="0.3">
      <c r="A43" s="137"/>
      <c r="B43" s="520"/>
      <c r="C43" s="972"/>
      <c r="D43" s="973"/>
      <c r="E43" s="972"/>
      <c r="F43" s="973"/>
      <c r="G43" s="972"/>
      <c r="H43" s="973"/>
    </row>
    <row r="44" spans="1:8" s="386" customFormat="1" ht="18" customHeight="1" x14ac:dyDescent="0.3">
      <c r="A44" s="137"/>
      <c r="B44" s="520"/>
      <c r="C44" s="972"/>
      <c r="D44" s="973"/>
      <c r="E44" s="972"/>
      <c r="F44" s="973"/>
      <c r="G44" s="972"/>
      <c r="H44" s="973"/>
    </row>
    <row r="45" spans="1:8" s="386" customFormat="1" ht="18" customHeight="1" x14ac:dyDescent="0.3">
      <c r="A45" s="137"/>
      <c r="B45" s="520"/>
      <c r="C45" s="972"/>
      <c r="D45" s="973"/>
      <c r="E45" s="972"/>
      <c r="F45" s="973"/>
      <c r="G45" s="972"/>
      <c r="H45" s="973"/>
    </row>
    <row r="46" spans="1:8" s="386" customFormat="1" ht="18" customHeight="1" x14ac:dyDescent="0.3">
      <c r="A46" s="137"/>
      <c r="B46" s="520"/>
      <c r="C46" s="972"/>
      <c r="D46" s="973"/>
      <c r="E46" s="972"/>
      <c r="F46" s="973"/>
      <c r="G46" s="972"/>
      <c r="H46" s="973"/>
    </row>
    <row r="47" spans="1:8" s="386" customFormat="1" ht="18" customHeight="1" x14ac:dyDescent="0.3">
      <c r="A47" s="137"/>
      <c r="B47" s="520"/>
      <c r="C47" s="972"/>
      <c r="D47" s="973"/>
      <c r="E47" s="972"/>
      <c r="F47" s="973"/>
      <c r="G47" s="972"/>
      <c r="H47" s="973"/>
    </row>
    <row r="48" spans="1:8" s="386" customFormat="1" ht="18" customHeight="1" x14ac:dyDescent="0.3">
      <c r="A48" s="137"/>
      <c r="B48" s="520"/>
      <c r="C48" s="972"/>
      <c r="D48" s="973"/>
      <c r="E48" s="972"/>
      <c r="F48" s="973"/>
      <c r="G48" s="972"/>
      <c r="H48" s="973"/>
    </row>
    <row r="49" spans="1:11" s="386" customFormat="1" ht="18" customHeight="1" x14ac:dyDescent="0.3">
      <c r="A49" s="137"/>
      <c r="B49" s="520"/>
      <c r="C49" s="972"/>
      <c r="D49" s="973"/>
      <c r="E49" s="972"/>
      <c r="F49" s="973"/>
      <c r="G49" s="972"/>
      <c r="H49" s="973"/>
    </row>
    <row r="50" spans="1:11" s="386" customFormat="1" ht="18" customHeight="1" x14ac:dyDescent="0.3">
      <c r="A50" s="137"/>
      <c r="B50" s="520"/>
      <c r="C50" s="972"/>
      <c r="D50" s="973"/>
      <c r="E50" s="972"/>
      <c r="F50" s="973"/>
      <c r="G50" s="972"/>
      <c r="H50" s="973"/>
    </row>
    <row r="51" spans="1:11" s="386" customFormat="1" ht="18" customHeight="1" x14ac:dyDescent="0.3">
      <c r="A51" s="417"/>
      <c r="B51" s="418"/>
      <c r="C51" s="972"/>
      <c r="D51" s="973"/>
      <c r="E51" s="972"/>
      <c r="F51" s="973"/>
      <c r="G51" s="972"/>
      <c r="H51" s="973"/>
    </row>
    <row r="52" spans="1:11" s="386" customFormat="1" ht="18" customHeight="1" x14ac:dyDescent="0.3">
      <c r="A52" s="417"/>
      <c r="B52" s="418"/>
      <c r="C52" s="972"/>
      <c r="D52" s="973"/>
      <c r="E52" s="972"/>
      <c r="F52" s="973"/>
      <c r="G52" s="972"/>
      <c r="H52" s="973"/>
    </row>
    <row r="53" spans="1:11" s="386" customFormat="1" ht="18" customHeight="1" x14ac:dyDescent="0.3">
      <c r="A53" s="417"/>
      <c r="B53" s="418"/>
      <c r="C53" s="972"/>
      <c r="D53" s="973"/>
      <c r="E53" s="972"/>
      <c r="F53" s="973"/>
      <c r="G53" s="972"/>
      <c r="H53" s="973"/>
    </row>
    <row r="54" spans="1:11" s="386" customFormat="1" ht="18" customHeight="1" x14ac:dyDescent="0.3">
      <c r="A54" s="417"/>
      <c r="B54" s="418"/>
      <c r="C54" s="972"/>
      <c r="D54" s="973"/>
      <c r="E54" s="972"/>
      <c r="F54" s="973"/>
      <c r="G54" s="972"/>
      <c r="H54" s="973"/>
    </row>
    <row r="55" spans="1:11" s="386" customFormat="1" ht="18" customHeight="1" x14ac:dyDescent="0.3">
      <c r="A55" s="417"/>
      <c r="B55" s="418"/>
      <c r="C55" s="972"/>
      <c r="D55" s="973"/>
      <c r="E55" s="972"/>
      <c r="F55" s="973"/>
      <c r="G55" s="972"/>
      <c r="H55" s="973"/>
    </row>
    <row r="56" spans="1:11" s="386" customFormat="1" ht="18" customHeight="1" x14ac:dyDescent="0.3">
      <c r="A56" s="417"/>
      <c r="B56" s="418"/>
      <c r="C56" s="972"/>
      <c r="D56" s="973"/>
      <c r="E56" s="972"/>
      <c r="F56" s="973"/>
      <c r="G56" s="972"/>
      <c r="H56" s="973"/>
    </row>
    <row r="57" spans="1:11" s="386" customFormat="1" ht="18" customHeight="1" x14ac:dyDescent="0.3">
      <c r="A57" s="417"/>
      <c r="B57" s="418"/>
      <c r="C57" s="972"/>
      <c r="D57" s="973"/>
      <c r="E57" s="972"/>
      <c r="F57" s="973"/>
      <c r="G57" s="972"/>
      <c r="H57" s="973"/>
    </row>
    <row r="58" spans="1:11" s="386" customFormat="1" ht="18" customHeight="1" x14ac:dyDescent="0.3">
      <c r="A58" s="419"/>
      <c r="B58" s="420"/>
      <c r="C58" s="972"/>
      <c r="D58" s="973"/>
      <c r="E58" s="972"/>
      <c r="F58" s="973"/>
      <c r="G58" s="972"/>
      <c r="H58" s="973"/>
    </row>
    <row r="59" spans="1:11" s="386" customFormat="1" ht="18" customHeight="1" x14ac:dyDescent="0.3">
      <c r="A59" s="406"/>
      <c r="B59" s="407"/>
      <c r="C59" s="407"/>
      <c r="D59" s="407"/>
      <c r="E59" s="407"/>
      <c r="F59" s="408" t="s">
        <v>5</v>
      </c>
      <c r="G59" s="407"/>
      <c r="H59" s="409"/>
    </row>
    <row r="60" spans="1:11" s="156" customFormat="1" ht="18" customHeight="1" thickBot="1" x14ac:dyDescent="0.35">
      <c r="A60" s="1102" t="s">
        <v>237</v>
      </c>
      <c r="B60" s="1103"/>
      <c r="C60" s="1134">
        <f>IFERROR(AVERAGE(C29:C58),"")</f>
        <v>0.70650000000000002</v>
      </c>
      <c r="D60" s="1079"/>
      <c r="E60" s="1134">
        <f>IFERROR(AVERAGE(E29:E58),"")</f>
        <v>0.70650000000000002</v>
      </c>
      <c r="F60" s="1079"/>
      <c r="G60" s="1134">
        <f>IFERROR(AVERAGE(G29:G58),"")</f>
        <v>0.70650000000000002</v>
      </c>
      <c r="H60" s="1079"/>
    </row>
    <row r="61" spans="1:11" s="386" customFormat="1" ht="18" customHeight="1" thickBot="1" x14ac:dyDescent="0.35">
      <c r="A61" s="384"/>
      <c r="B61" s="385"/>
      <c r="C61" s="385"/>
      <c r="D61" s="385"/>
      <c r="E61" s="385"/>
      <c r="F61" s="385"/>
      <c r="G61" s="385"/>
    </row>
    <row r="62" spans="1:11" s="386" customFormat="1" x14ac:dyDescent="0.3">
      <c r="A62" s="1112" t="s">
        <v>112</v>
      </c>
      <c r="B62" s="1113"/>
      <c r="C62" s="1113"/>
      <c r="D62" s="1113"/>
      <c r="E62" s="1113"/>
      <c r="F62" s="1113"/>
      <c r="G62" s="1113"/>
      <c r="H62" s="1114"/>
    </row>
    <row r="63" spans="1:11" s="386" customFormat="1" ht="3.75" customHeight="1" thickBot="1" x14ac:dyDescent="0.35">
      <c r="A63" s="394"/>
      <c r="B63" s="395"/>
      <c r="C63" s="395"/>
      <c r="D63" s="395"/>
      <c r="E63" s="395"/>
      <c r="F63" s="395"/>
      <c r="G63" s="395"/>
      <c r="H63" s="396"/>
    </row>
    <row r="64" spans="1:11" s="390" customFormat="1" ht="18" customHeight="1" thickBot="1" x14ac:dyDescent="0.35">
      <c r="A64" s="1083" t="s">
        <v>350</v>
      </c>
      <c r="B64" s="1084"/>
      <c r="C64" s="1084"/>
      <c r="D64" s="1084"/>
      <c r="E64" s="1084"/>
      <c r="F64" s="559" t="s">
        <v>459</v>
      </c>
      <c r="G64" s="400"/>
      <c r="H64" s="141"/>
      <c r="I64" s="401"/>
      <c r="J64" s="141"/>
      <c r="K64" s="401"/>
    </row>
    <row r="65" spans="1:11" s="390" customFormat="1" ht="6.75" customHeight="1" x14ac:dyDescent="0.3">
      <c r="A65" s="31"/>
      <c r="B65" s="31"/>
      <c r="C65" s="31"/>
      <c r="D65" s="31"/>
      <c r="E65" s="400"/>
      <c r="F65" s="392"/>
      <c r="G65" s="400"/>
      <c r="H65" s="141"/>
      <c r="I65" s="401"/>
      <c r="J65" s="141"/>
      <c r="K65" s="401"/>
    </row>
    <row r="66" spans="1:11" s="386" customFormat="1" ht="33.75" customHeight="1" x14ac:dyDescent="0.3">
      <c r="A66" s="1106" t="s">
        <v>25</v>
      </c>
      <c r="B66" s="1108" t="s">
        <v>300</v>
      </c>
      <c r="C66" s="1129" t="s">
        <v>27</v>
      </c>
      <c r="D66" s="1131"/>
      <c r="E66" s="1132" t="s">
        <v>28</v>
      </c>
      <c r="F66" s="1133"/>
      <c r="G66" s="1129" t="s">
        <v>29</v>
      </c>
      <c r="H66" s="1130"/>
    </row>
    <row r="67" spans="1:11" s="386" customFormat="1" ht="18" customHeight="1" x14ac:dyDescent="0.3">
      <c r="A67" s="1107"/>
      <c r="B67" s="1109"/>
      <c r="C67" s="1126" t="str">
        <f>C28</f>
        <v>Less than or equal to $50k</v>
      </c>
      <c r="D67" s="1127"/>
      <c r="E67" s="1126" t="str">
        <f>E28</f>
        <v>Over $50k to $150k</v>
      </c>
      <c r="F67" s="1127"/>
      <c r="G67" s="1126" t="str">
        <f>G28</f>
        <v>Over $150k</v>
      </c>
      <c r="H67" s="1128"/>
    </row>
    <row r="68" spans="1:11" s="386" customFormat="1" ht="18" customHeight="1" x14ac:dyDescent="0.3">
      <c r="A68" s="415" t="s">
        <v>868</v>
      </c>
      <c r="B68" s="444" t="s">
        <v>876</v>
      </c>
      <c r="C68" s="972">
        <v>0.56999999999999995</v>
      </c>
      <c r="D68" s="973"/>
      <c r="E68" s="972">
        <v>0.58499999999999996</v>
      </c>
      <c r="F68" s="973"/>
      <c r="G68" s="972">
        <v>0.6</v>
      </c>
      <c r="H68" s="973"/>
    </row>
    <row r="69" spans="1:11" s="386" customFormat="1" ht="18" customHeight="1" x14ac:dyDescent="0.3">
      <c r="A69" s="415" t="s">
        <v>868</v>
      </c>
      <c r="B69" s="521" t="s">
        <v>877</v>
      </c>
      <c r="C69" s="972">
        <v>0.56999999999999995</v>
      </c>
      <c r="D69" s="973"/>
      <c r="E69" s="972">
        <v>0.58499999999999996</v>
      </c>
      <c r="F69" s="973"/>
      <c r="G69" s="972">
        <v>0.6</v>
      </c>
      <c r="H69" s="973"/>
    </row>
    <row r="70" spans="1:11" s="386" customFormat="1" ht="18" customHeight="1" x14ac:dyDescent="0.3">
      <c r="A70" s="415" t="s">
        <v>868</v>
      </c>
      <c r="B70" s="521" t="s">
        <v>878</v>
      </c>
      <c r="C70" s="972">
        <v>0.56999999999999995</v>
      </c>
      <c r="D70" s="973"/>
      <c r="E70" s="972">
        <v>0.58499999999999996</v>
      </c>
      <c r="F70" s="973"/>
      <c r="G70" s="972">
        <v>0.6</v>
      </c>
      <c r="H70" s="973"/>
    </row>
    <row r="71" spans="1:11" s="386" customFormat="1" ht="18" customHeight="1" x14ac:dyDescent="0.3">
      <c r="A71" s="415" t="s">
        <v>868</v>
      </c>
      <c r="B71" s="521" t="s">
        <v>880</v>
      </c>
      <c r="C71" s="972">
        <v>0.56999999999999995</v>
      </c>
      <c r="D71" s="973"/>
      <c r="E71" s="972">
        <v>0.58499999999999996</v>
      </c>
      <c r="F71" s="973"/>
      <c r="G71" s="972">
        <v>0.6</v>
      </c>
      <c r="H71" s="973"/>
    </row>
    <row r="72" spans="1:11" s="386" customFormat="1" ht="18" customHeight="1" x14ac:dyDescent="0.3">
      <c r="A72" s="415" t="s">
        <v>868</v>
      </c>
      <c r="B72" s="521" t="s">
        <v>947</v>
      </c>
      <c r="C72" s="972">
        <v>0.56999999999999995</v>
      </c>
      <c r="D72" s="973"/>
      <c r="E72" s="972">
        <v>0.58499999999999996</v>
      </c>
      <c r="F72" s="973"/>
      <c r="G72" s="972">
        <v>0.6</v>
      </c>
      <c r="H72" s="973"/>
    </row>
    <row r="73" spans="1:11" s="386" customFormat="1" ht="18" customHeight="1" x14ac:dyDescent="0.3">
      <c r="A73" s="415" t="s">
        <v>744</v>
      </c>
      <c r="B73" s="445" t="s">
        <v>948</v>
      </c>
      <c r="C73" s="972">
        <v>0.58799999999999997</v>
      </c>
      <c r="D73" s="973"/>
      <c r="E73" s="972">
        <v>0.58799999999999997</v>
      </c>
      <c r="F73" s="973"/>
      <c r="G73" s="972">
        <v>0.58799999999999997</v>
      </c>
      <c r="H73" s="973"/>
    </row>
    <row r="74" spans="1:11" s="386" customFormat="1" ht="18" customHeight="1" x14ac:dyDescent="0.3">
      <c r="A74" s="415" t="s">
        <v>744</v>
      </c>
      <c r="B74" s="445" t="s">
        <v>894</v>
      </c>
      <c r="C74" s="972">
        <v>0.73599999999999999</v>
      </c>
      <c r="D74" s="973"/>
      <c r="E74" s="972">
        <v>0.73599999999999999</v>
      </c>
      <c r="F74" s="973"/>
      <c r="G74" s="972">
        <v>0.73599999999999999</v>
      </c>
      <c r="H74" s="973"/>
    </row>
    <row r="75" spans="1:11" s="386" customFormat="1" ht="18" customHeight="1" x14ac:dyDescent="0.3">
      <c r="A75" s="137"/>
      <c r="B75" s="445"/>
      <c r="C75" s="972"/>
      <c r="D75" s="973"/>
      <c r="E75" s="972"/>
      <c r="F75" s="973"/>
      <c r="G75" s="972"/>
      <c r="H75" s="973"/>
    </row>
    <row r="76" spans="1:11" s="386" customFormat="1" ht="18" customHeight="1" x14ac:dyDescent="0.3">
      <c r="A76" s="137"/>
      <c r="B76" s="445"/>
      <c r="C76" s="972"/>
      <c r="D76" s="973"/>
      <c r="E76" s="972"/>
      <c r="F76" s="973"/>
      <c r="G76" s="972"/>
      <c r="H76" s="973"/>
    </row>
    <row r="77" spans="1:11" s="386" customFormat="1" ht="18" customHeight="1" x14ac:dyDescent="0.3">
      <c r="A77" s="137"/>
      <c r="B77" s="445"/>
      <c r="C77" s="972"/>
      <c r="D77" s="973"/>
      <c r="E77" s="972"/>
      <c r="F77" s="973"/>
      <c r="G77" s="972"/>
      <c r="H77" s="973"/>
    </row>
    <row r="78" spans="1:11" s="386" customFormat="1" ht="18" customHeight="1" x14ac:dyDescent="0.3">
      <c r="A78" s="137"/>
      <c r="B78" s="445"/>
      <c r="C78" s="972"/>
      <c r="D78" s="973"/>
      <c r="E78" s="972"/>
      <c r="F78" s="973"/>
      <c r="G78" s="972"/>
      <c r="H78" s="973"/>
    </row>
    <row r="79" spans="1:11" s="386" customFormat="1" ht="18" customHeight="1" x14ac:dyDescent="0.3">
      <c r="A79" s="417"/>
      <c r="B79" s="472"/>
      <c r="C79" s="972"/>
      <c r="D79" s="973"/>
      <c r="E79" s="972"/>
      <c r="F79" s="973"/>
      <c r="G79" s="972"/>
      <c r="H79" s="973"/>
    </row>
    <row r="80" spans="1:11" s="386" customFormat="1" ht="18" customHeight="1" x14ac:dyDescent="0.3">
      <c r="A80" s="417"/>
      <c r="B80" s="472"/>
      <c r="C80" s="972"/>
      <c r="D80" s="973"/>
      <c r="E80" s="972"/>
      <c r="F80" s="973"/>
      <c r="G80" s="972"/>
      <c r="H80" s="973"/>
    </row>
    <row r="81" spans="1:8" s="386" customFormat="1" ht="18" customHeight="1" x14ac:dyDescent="0.3">
      <c r="A81" s="417"/>
      <c r="B81" s="472"/>
      <c r="C81" s="972"/>
      <c r="D81" s="973"/>
      <c r="E81" s="972"/>
      <c r="F81" s="973"/>
      <c r="G81" s="972"/>
      <c r="H81" s="973"/>
    </row>
    <row r="82" spans="1:8" s="386" customFormat="1" ht="18" customHeight="1" x14ac:dyDescent="0.3">
      <c r="A82" s="137"/>
      <c r="B82" s="521"/>
      <c r="C82" s="972"/>
      <c r="D82" s="973"/>
      <c r="E82" s="972"/>
      <c r="F82" s="973"/>
      <c r="G82" s="972"/>
      <c r="H82" s="973"/>
    </row>
    <row r="83" spans="1:8" s="386" customFormat="1" ht="18" customHeight="1" x14ac:dyDescent="0.3">
      <c r="A83" s="137"/>
      <c r="B83" s="521"/>
      <c r="C83" s="972"/>
      <c r="D83" s="973"/>
      <c r="E83" s="972"/>
      <c r="F83" s="973"/>
      <c r="G83" s="972"/>
      <c r="H83" s="973"/>
    </row>
    <row r="84" spans="1:8" s="386" customFormat="1" ht="18" customHeight="1" x14ac:dyDescent="0.3">
      <c r="A84" s="137"/>
      <c r="B84" s="521"/>
      <c r="C84" s="972"/>
      <c r="D84" s="973"/>
      <c r="E84" s="972"/>
      <c r="F84" s="973"/>
      <c r="G84" s="972"/>
      <c r="H84" s="973"/>
    </row>
    <row r="85" spans="1:8" s="386" customFormat="1" ht="18" customHeight="1" x14ac:dyDescent="0.3">
      <c r="A85" s="137"/>
      <c r="B85" s="521"/>
      <c r="C85" s="972"/>
      <c r="D85" s="973"/>
      <c r="E85" s="972"/>
      <c r="F85" s="973"/>
      <c r="G85" s="972"/>
      <c r="H85" s="973"/>
    </row>
    <row r="86" spans="1:8" s="386" customFormat="1" ht="18" customHeight="1" x14ac:dyDescent="0.3">
      <c r="A86" s="137"/>
      <c r="B86" s="521"/>
      <c r="C86" s="972"/>
      <c r="D86" s="973"/>
      <c r="E86" s="972"/>
      <c r="F86" s="973"/>
      <c r="G86" s="972"/>
      <c r="H86" s="973"/>
    </row>
    <row r="87" spans="1:8" s="386" customFormat="1" ht="18" customHeight="1" x14ac:dyDescent="0.3">
      <c r="A87" s="137"/>
      <c r="B87" s="521"/>
      <c r="C87" s="972"/>
      <c r="D87" s="973"/>
      <c r="E87" s="972"/>
      <c r="F87" s="973"/>
      <c r="G87" s="972"/>
      <c r="H87" s="973"/>
    </row>
    <row r="88" spans="1:8" s="386" customFormat="1" ht="18" customHeight="1" x14ac:dyDescent="0.3">
      <c r="A88" s="137"/>
      <c r="B88" s="521"/>
      <c r="C88" s="972"/>
      <c r="D88" s="973"/>
      <c r="E88" s="972"/>
      <c r="F88" s="973"/>
      <c r="G88" s="972"/>
      <c r="H88" s="973"/>
    </row>
    <row r="89" spans="1:8" s="386" customFormat="1" ht="18" customHeight="1" x14ac:dyDescent="0.3">
      <c r="A89" s="137"/>
      <c r="B89" s="521"/>
      <c r="C89" s="972"/>
      <c r="D89" s="973"/>
      <c r="E89" s="972"/>
      <c r="F89" s="973"/>
      <c r="G89" s="972"/>
      <c r="H89" s="973"/>
    </row>
    <row r="90" spans="1:8" s="386" customFormat="1" ht="18" customHeight="1" x14ac:dyDescent="0.3">
      <c r="A90" s="417"/>
      <c r="B90" s="472"/>
      <c r="C90" s="972"/>
      <c r="D90" s="973"/>
      <c r="E90" s="972"/>
      <c r="F90" s="973"/>
      <c r="G90" s="972"/>
      <c r="H90" s="973"/>
    </row>
    <row r="91" spans="1:8" s="386" customFormat="1" ht="18" customHeight="1" x14ac:dyDescent="0.3">
      <c r="A91" s="417"/>
      <c r="B91" s="472"/>
      <c r="C91" s="972"/>
      <c r="D91" s="973"/>
      <c r="E91" s="972"/>
      <c r="F91" s="973"/>
      <c r="G91" s="972"/>
      <c r="H91" s="973"/>
    </row>
    <row r="92" spans="1:8" s="382" customFormat="1" ht="18" customHeight="1" x14ac:dyDescent="0.3">
      <c r="A92" s="417"/>
      <c r="B92" s="472"/>
      <c r="C92" s="972"/>
      <c r="D92" s="973"/>
      <c r="E92" s="972"/>
      <c r="F92" s="973"/>
      <c r="G92" s="972"/>
      <c r="H92" s="973"/>
    </row>
    <row r="93" spans="1:8" s="382" customFormat="1" ht="18" customHeight="1" x14ac:dyDescent="0.3">
      <c r="A93" s="417"/>
      <c r="B93" s="472"/>
      <c r="C93" s="972"/>
      <c r="D93" s="973"/>
      <c r="E93" s="972"/>
      <c r="F93" s="973"/>
      <c r="G93" s="972"/>
      <c r="H93" s="973"/>
    </row>
    <row r="94" spans="1:8" s="382" customFormat="1" ht="18" customHeight="1" x14ac:dyDescent="0.3">
      <c r="A94" s="417"/>
      <c r="B94" s="472"/>
      <c r="C94" s="972"/>
      <c r="D94" s="973"/>
      <c r="E94" s="972"/>
      <c r="F94" s="973"/>
      <c r="G94" s="972"/>
      <c r="H94" s="973"/>
    </row>
    <row r="95" spans="1:8" s="382" customFormat="1" x14ac:dyDescent="0.3">
      <c r="A95" s="417"/>
      <c r="B95" s="472"/>
      <c r="C95" s="972"/>
      <c r="D95" s="973"/>
      <c r="E95" s="972"/>
      <c r="F95" s="973"/>
      <c r="G95" s="972"/>
      <c r="H95" s="973"/>
    </row>
    <row r="96" spans="1:8" s="382" customFormat="1" ht="18" customHeight="1" x14ac:dyDescent="0.3">
      <c r="A96" s="417"/>
      <c r="B96" s="472"/>
      <c r="C96" s="972"/>
      <c r="D96" s="973"/>
      <c r="E96" s="972"/>
      <c r="F96" s="973"/>
      <c r="G96" s="972"/>
      <c r="H96" s="973"/>
    </row>
    <row r="97" spans="1:8" s="382" customFormat="1" ht="18" customHeight="1" x14ac:dyDescent="0.3">
      <c r="A97" s="419"/>
      <c r="B97" s="473"/>
      <c r="C97" s="972"/>
      <c r="D97" s="973"/>
      <c r="E97" s="972"/>
      <c r="F97" s="973"/>
      <c r="G97" s="972"/>
      <c r="H97" s="973"/>
    </row>
    <row r="98" spans="1:8" s="382" customFormat="1" ht="18" customHeight="1" x14ac:dyDescent="0.3">
      <c r="A98" s="406"/>
      <c r="B98" s="407"/>
      <c r="C98" s="407"/>
      <c r="D98" s="407"/>
      <c r="E98" s="407"/>
      <c r="F98" s="407"/>
      <c r="G98" s="407"/>
      <c r="H98" s="409"/>
    </row>
    <row r="99" spans="1:8" s="157" customFormat="1" ht="18" customHeight="1" thickBot="1" x14ac:dyDescent="0.35">
      <c r="A99" s="1102" t="s">
        <v>377</v>
      </c>
      <c r="B99" s="1103"/>
      <c r="C99" s="1134">
        <f>IFERROR(AVERAGE(C68:C97),"")</f>
        <v>0.5962857142857142</v>
      </c>
      <c r="D99" s="1079"/>
      <c r="E99" s="1134">
        <f>IFERROR(AVERAGE(E68:E97),"")</f>
        <v>0.60699999999999998</v>
      </c>
      <c r="F99" s="1079"/>
      <c r="G99" s="1134">
        <f>IFERROR(AVERAGE(G68:G97),"")</f>
        <v>0.61771428571428566</v>
      </c>
      <c r="H99" s="1079"/>
    </row>
    <row r="100" spans="1:8" s="382" customFormat="1" ht="18" customHeight="1" x14ac:dyDescent="0.3">
      <c r="A100" s="395"/>
      <c r="B100" s="395"/>
      <c r="C100" s="410"/>
      <c r="D100" s="410"/>
      <c r="E100" s="411"/>
      <c r="F100" s="411"/>
      <c r="G100" s="411"/>
      <c r="H100" s="412"/>
    </row>
    <row r="101" spans="1:8" s="413" customFormat="1" ht="18" customHeight="1" x14ac:dyDescent="0.3">
      <c r="A101" s="158"/>
      <c r="B101" s="158"/>
      <c r="C101" s="158"/>
      <c r="D101" s="158"/>
      <c r="E101" s="158"/>
      <c r="F101" s="158"/>
      <c r="G101" s="158"/>
      <c r="H101" s="158"/>
    </row>
    <row r="102" spans="1:8" s="381" customFormat="1" ht="18" customHeight="1" x14ac:dyDescent="0.3">
      <c r="A102" s="382"/>
      <c r="B102" s="382"/>
      <c r="C102" s="382"/>
      <c r="D102" s="382"/>
      <c r="E102" s="382"/>
      <c r="F102" s="382"/>
      <c r="G102" s="382"/>
      <c r="H102" s="382"/>
    </row>
    <row r="103" spans="1:8" s="381" customFormat="1" ht="33.75" customHeight="1" x14ac:dyDescent="0.3">
      <c r="A103" s="382"/>
      <c r="B103" s="382"/>
      <c r="C103" s="382"/>
      <c r="D103" s="382"/>
      <c r="E103" s="382"/>
      <c r="F103" s="382"/>
      <c r="G103" s="382"/>
      <c r="H103" s="382"/>
    </row>
    <row r="104" spans="1:8" s="381" customFormat="1" ht="18" customHeight="1" x14ac:dyDescent="0.3">
      <c r="A104" s="382"/>
      <c r="B104" s="382"/>
      <c r="C104" s="382"/>
      <c r="D104" s="382"/>
      <c r="E104" s="382"/>
      <c r="F104" s="382"/>
      <c r="G104" s="382"/>
      <c r="H104" s="382"/>
    </row>
    <row r="105" spans="1:8" s="381" customFormat="1" ht="18" customHeight="1" x14ac:dyDescent="0.3">
      <c r="A105" s="382"/>
      <c r="B105" s="382"/>
      <c r="C105" s="382"/>
      <c r="D105" s="382"/>
      <c r="E105" s="382"/>
      <c r="F105" s="382"/>
      <c r="G105" s="382"/>
      <c r="H105" s="382"/>
    </row>
    <row r="106" spans="1:8" s="381" customFormat="1" ht="18" customHeight="1" x14ac:dyDescent="0.3">
      <c r="A106" s="382"/>
      <c r="B106" s="382"/>
      <c r="C106" s="382"/>
      <c r="D106" s="382"/>
      <c r="E106" s="382"/>
      <c r="F106" s="382"/>
      <c r="G106" s="382"/>
      <c r="H106" s="382"/>
    </row>
    <row r="107" spans="1:8" s="381" customFormat="1" ht="18" customHeight="1" x14ac:dyDescent="0.3">
      <c r="A107" s="382"/>
      <c r="B107" s="382"/>
      <c r="C107" s="382"/>
      <c r="D107" s="382"/>
      <c r="E107" s="382"/>
      <c r="F107" s="382"/>
      <c r="G107" s="382"/>
      <c r="H107" s="382"/>
    </row>
    <row r="108" spans="1:8" s="381" customFormat="1" ht="18" customHeight="1" x14ac:dyDescent="0.3">
      <c r="A108" s="382"/>
      <c r="B108" s="382"/>
      <c r="C108" s="382"/>
      <c r="D108" s="382"/>
      <c r="E108" s="382"/>
      <c r="F108" s="382"/>
      <c r="G108" s="382"/>
      <c r="H108" s="382"/>
    </row>
    <row r="109" spans="1:8" s="381" customFormat="1" ht="18" customHeight="1" x14ac:dyDescent="0.3">
      <c r="A109" s="382"/>
      <c r="B109" s="382"/>
      <c r="C109" s="382"/>
      <c r="D109" s="382"/>
      <c r="E109" s="382"/>
      <c r="F109" s="382"/>
      <c r="G109" s="382"/>
      <c r="H109" s="382"/>
    </row>
    <row r="110" spans="1:8" s="381" customFormat="1" ht="18" customHeight="1" x14ac:dyDescent="0.3"/>
    <row r="111" spans="1:8" s="381" customFormat="1" ht="18" customHeight="1" x14ac:dyDescent="0.3"/>
    <row r="112" spans="1:8" s="381" customFormat="1" ht="18" customHeight="1" x14ac:dyDescent="0.3"/>
    <row r="113" s="381" customFormat="1" ht="18" customHeight="1" x14ac:dyDescent="0.3"/>
    <row r="114" s="381" customFormat="1" ht="18" customHeight="1" x14ac:dyDescent="0.3"/>
    <row r="115" s="381" customFormat="1" ht="18" customHeight="1" x14ac:dyDescent="0.3"/>
    <row r="116" s="381" customFormat="1" ht="18" customHeight="1" x14ac:dyDescent="0.3"/>
    <row r="117" s="381" customFormat="1" ht="18" customHeight="1" x14ac:dyDescent="0.3"/>
    <row r="118" s="381" customFormat="1" ht="18" customHeight="1" x14ac:dyDescent="0.3"/>
    <row r="119" s="381" customFormat="1" ht="18" customHeight="1" x14ac:dyDescent="0.3"/>
    <row r="120" s="380" customFormat="1" ht="18" customHeight="1" x14ac:dyDescent="0.3"/>
    <row r="121" s="380" customFormat="1" ht="18" customHeight="1" x14ac:dyDescent="0.3"/>
    <row r="122" s="380" customFormat="1" ht="18" customHeight="1" x14ac:dyDescent="0.3"/>
    <row r="123" s="380" customFormat="1" ht="18" customHeight="1" x14ac:dyDescent="0.3"/>
    <row r="124" s="380" customFormat="1" ht="18" customHeight="1" x14ac:dyDescent="0.3"/>
    <row r="125" s="380" customFormat="1" ht="18" customHeight="1" x14ac:dyDescent="0.3"/>
    <row r="126" s="34" customFormat="1" ht="18" customHeight="1" x14ac:dyDescent="0.3"/>
  </sheetData>
  <sheetProtection algorithmName="SHA-512" hashValue="CwrEYnALp/rMeffJQ4e9sYUyDxXPP/2xghcLUWN/2aw9uRW8+kCz/mMwunPL38M6YWavVnm0Cyi3HIgIRRBkhA==" saltValue="glRSBn6xQMcOm4PiK6hmIA==" spinCount="100000" sheet="1" objects="1" scenarios="1"/>
  <mergeCells count="237">
    <mergeCell ref="C90:D90"/>
    <mergeCell ref="E90:F90"/>
    <mergeCell ref="G90:H90"/>
    <mergeCell ref="C91:D91"/>
    <mergeCell ref="E91:F91"/>
    <mergeCell ref="G91:H91"/>
    <mergeCell ref="C87:D87"/>
    <mergeCell ref="E87:F87"/>
    <mergeCell ref="G87:H87"/>
    <mergeCell ref="C88:D88"/>
    <mergeCell ref="E88:F88"/>
    <mergeCell ref="G88:H88"/>
    <mergeCell ref="C89:D89"/>
    <mergeCell ref="E89:F89"/>
    <mergeCell ref="G89:H89"/>
    <mergeCell ref="C84:D84"/>
    <mergeCell ref="E84:F84"/>
    <mergeCell ref="G84:H84"/>
    <mergeCell ref="C85:D85"/>
    <mergeCell ref="E85:F85"/>
    <mergeCell ref="G85:H85"/>
    <mergeCell ref="C86:D86"/>
    <mergeCell ref="E86:F86"/>
    <mergeCell ref="G86:H86"/>
    <mergeCell ref="C52:D52"/>
    <mergeCell ref="E52:F52"/>
    <mergeCell ref="G52:H52"/>
    <mergeCell ref="C82:D82"/>
    <mergeCell ref="E82:F82"/>
    <mergeCell ref="G82:H82"/>
    <mergeCell ref="C83:D83"/>
    <mergeCell ref="E83:F83"/>
    <mergeCell ref="G83:H83"/>
    <mergeCell ref="C80:D80"/>
    <mergeCell ref="E80:F80"/>
    <mergeCell ref="G80:H80"/>
    <mergeCell ref="C81:D81"/>
    <mergeCell ref="E81:F81"/>
    <mergeCell ref="G81:H81"/>
    <mergeCell ref="C78:D78"/>
    <mergeCell ref="E78:F78"/>
    <mergeCell ref="G78:H78"/>
    <mergeCell ref="C79:D79"/>
    <mergeCell ref="E79:F79"/>
    <mergeCell ref="G79:H79"/>
    <mergeCell ref="C76:D76"/>
    <mergeCell ref="E76:F76"/>
    <mergeCell ref="G76:H76"/>
    <mergeCell ref="C49:D49"/>
    <mergeCell ref="E49:F49"/>
    <mergeCell ref="G49:H49"/>
    <mergeCell ref="C50:D50"/>
    <mergeCell ref="E50:F50"/>
    <mergeCell ref="G50:H50"/>
    <mergeCell ref="C51:D51"/>
    <mergeCell ref="E51:F51"/>
    <mergeCell ref="G51:H51"/>
    <mergeCell ref="C46:D46"/>
    <mergeCell ref="E46:F46"/>
    <mergeCell ref="G46:H46"/>
    <mergeCell ref="C47:D47"/>
    <mergeCell ref="E47:F47"/>
    <mergeCell ref="G47:H47"/>
    <mergeCell ref="C48:D48"/>
    <mergeCell ref="E48:F48"/>
    <mergeCell ref="G48:H48"/>
    <mergeCell ref="C43:D43"/>
    <mergeCell ref="E43:F43"/>
    <mergeCell ref="G43:H43"/>
    <mergeCell ref="C44:D44"/>
    <mergeCell ref="E44:F44"/>
    <mergeCell ref="G44:H44"/>
    <mergeCell ref="C45:D45"/>
    <mergeCell ref="E45:F45"/>
    <mergeCell ref="G45:H45"/>
    <mergeCell ref="G99:H99"/>
    <mergeCell ref="E99:F99"/>
    <mergeCell ref="C99:D99"/>
    <mergeCell ref="G60:H60"/>
    <mergeCell ref="E60:F60"/>
    <mergeCell ref="C60:D60"/>
    <mergeCell ref="C96:D96"/>
    <mergeCell ref="E96:F96"/>
    <mergeCell ref="G96:H96"/>
    <mergeCell ref="C97:D97"/>
    <mergeCell ref="E97:F97"/>
    <mergeCell ref="G97:H97"/>
    <mergeCell ref="C94:D94"/>
    <mergeCell ref="E94:F94"/>
    <mergeCell ref="G94:H94"/>
    <mergeCell ref="C95:D95"/>
    <mergeCell ref="E95:F95"/>
    <mergeCell ref="G95:H95"/>
    <mergeCell ref="C92:D92"/>
    <mergeCell ref="E92:F92"/>
    <mergeCell ref="G92:H92"/>
    <mergeCell ref="C93:D93"/>
    <mergeCell ref="E93:F93"/>
    <mergeCell ref="G93:H93"/>
    <mergeCell ref="C77:D77"/>
    <mergeCell ref="E77:F77"/>
    <mergeCell ref="G77:H77"/>
    <mergeCell ref="C74:D74"/>
    <mergeCell ref="E74:F74"/>
    <mergeCell ref="G74:H74"/>
    <mergeCell ref="C75:D75"/>
    <mergeCell ref="E75:F75"/>
    <mergeCell ref="G75:H75"/>
    <mergeCell ref="C72:D72"/>
    <mergeCell ref="E72:F72"/>
    <mergeCell ref="G72:H72"/>
    <mergeCell ref="C73:D73"/>
    <mergeCell ref="E73:F73"/>
    <mergeCell ref="G73:H73"/>
    <mergeCell ref="C70:D70"/>
    <mergeCell ref="E70:F70"/>
    <mergeCell ref="G70:H70"/>
    <mergeCell ref="C71:D71"/>
    <mergeCell ref="E71:F71"/>
    <mergeCell ref="G71:H71"/>
    <mergeCell ref="G68:H68"/>
    <mergeCell ref="E68:F68"/>
    <mergeCell ref="C68:D68"/>
    <mergeCell ref="C69:D69"/>
    <mergeCell ref="E69:F69"/>
    <mergeCell ref="G69:H69"/>
    <mergeCell ref="C67:D67"/>
    <mergeCell ref="E67:F67"/>
    <mergeCell ref="G67:H67"/>
    <mergeCell ref="G66:H66"/>
    <mergeCell ref="E66:F66"/>
    <mergeCell ref="C66:D66"/>
    <mergeCell ref="C57:D57"/>
    <mergeCell ref="E57:F57"/>
    <mergeCell ref="G57:H57"/>
    <mergeCell ref="C58:D58"/>
    <mergeCell ref="E58:F58"/>
    <mergeCell ref="G58:H58"/>
    <mergeCell ref="A64:E64"/>
    <mergeCell ref="C55:D55"/>
    <mergeCell ref="E55:F55"/>
    <mergeCell ref="G55:H55"/>
    <mergeCell ref="C56:D56"/>
    <mergeCell ref="E56:F56"/>
    <mergeCell ref="G56:H56"/>
    <mergeCell ref="C53:D53"/>
    <mergeCell ref="E53:F53"/>
    <mergeCell ref="G53:H53"/>
    <mergeCell ref="C54:D54"/>
    <mergeCell ref="E54:F54"/>
    <mergeCell ref="G54:H54"/>
    <mergeCell ref="C41:D41"/>
    <mergeCell ref="E41:F41"/>
    <mergeCell ref="G41:H41"/>
    <mergeCell ref="C42:D42"/>
    <mergeCell ref="E42:F42"/>
    <mergeCell ref="G42:H42"/>
    <mergeCell ref="C39:D39"/>
    <mergeCell ref="E39:F39"/>
    <mergeCell ref="G39:H39"/>
    <mergeCell ref="C40:D40"/>
    <mergeCell ref="E40:F40"/>
    <mergeCell ref="G40:H40"/>
    <mergeCell ref="C37:D37"/>
    <mergeCell ref="E37:F37"/>
    <mergeCell ref="G37:H37"/>
    <mergeCell ref="C38:D38"/>
    <mergeCell ref="E38:F38"/>
    <mergeCell ref="G38:H38"/>
    <mergeCell ref="C35:D35"/>
    <mergeCell ref="E35:F35"/>
    <mergeCell ref="G35:H35"/>
    <mergeCell ref="C36:D36"/>
    <mergeCell ref="E36:F36"/>
    <mergeCell ref="G36:H36"/>
    <mergeCell ref="C33:D33"/>
    <mergeCell ref="E33:F33"/>
    <mergeCell ref="G33:H33"/>
    <mergeCell ref="C34:D34"/>
    <mergeCell ref="E34:F34"/>
    <mergeCell ref="G34:H34"/>
    <mergeCell ref="C31:D31"/>
    <mergeCell ref="E31:F31"/>
    <mergeCell ref="G31:H31"/>
    <mergeCell ref="C32:D32"/>
    <mergeCell ref="E32:F32"/>
    <mergeCell ref="G32:H32"/>
    <mergeCell ref="G27:H27"/>
    <mergeCell ref="E27:F27"/>
    <mergeCell ref="C27:D27"/>
    <mergeCell ref="C30:D30"/>
    <mergeCell ref="E30:F30"/>
    <mergeCell ref="G30:H30"/>
    <mergeCell ref="G29:H29"/>
    <mergeCell ref="E29:F29"/>
    <mergeCell ref="C29:D29"/>
    <mergeCell ref="C28:D28"/>
    <mergeCell ref="E28:F28"/>
    <mergeCell ref="G28:H28"/>
    <mergeCell ref="B11:H11"/>
    <mergeCell ref="B12:H12"/>
    <mergeCell ref="C16:D16"/>
    <mergeCell ref="E16:F16"/>
    <mergeCell ref="G16:H16"/>
    <mergeCell ref="G15:H15"/>
    <mergeCell ref="E15:F15"/>
    <mergeCell ref="C15:D15"/>
    <mergeCell ref="C18:D18"/>
    <mergeCell ref="E18:F18"/>
    <mergeCell ref="G18:H18"/>
    <mergeCell ref="G17:H17"/>
    <mergeCell ref="E17:F17"/>
    <mergeCell ref="C17:D17"/>
    <mergeCell ref="B7:H7"/>
    <mergeCell ref="A1:H1"/>
    <mergeCell ref="A2:H2"/>
    <mergeCell ref="A99:B99"/>
    <mergeCell ref="A21:B21"/>
    <mergeCell ref="A66:A67"/>
    <mergeCell ref="B66:B67"/>
    <mergeCell ref="B27:B28"/>
    <mergeCell ref="A15:A16"/>
    <mergeCell ref="B15:B16"/>
    <mergeCell ref="A60:B60"/>
    <mergeCell ref="A27:A28"/>
    <mergeCell ref="A62:H62"/>
    <mergeCell ref="A23:H23"/>
    <mergeCell ref="B8:H8"/>
    <mergeCell ref="B14:H14"/>
    <mergeCell ref="B9:H9"/>
    <mergeCell ref="C21:D21"/>
    <mergeCell ref="E21:F21"/>
    <mergeCell ref="G21:H21"/>
    <mergeCell ref="G19:H19"/>
    <mergeCell ref="E19:F19"/>
    <mergeCell ref="C19:D19"/>
    <mergeCell ref="B10:H10"/>
  </mergeCells>
  <dataValidations count="2">
    <dataValidation type="custom" allowBlank="1" showInputMessage="1" showErrorMessage="1" error="Must use a numerical value only in this cell." sqref="C29:H58 C68:H97">
      <formula1>ISNUMBER(C29)</formula1>
    </dataValidation>
    <dataValidation type="list" allowBlank="1" showInputMessage="1" showErrorMessage="1" sqref="F64 F25">
      <formula1>$O$1:$O$2</formula1>
    </dataValidation>
  </dataValidations>
  <pageMargins left="0.7" right="0.7" top="0.75" bottom="0.75" header="0.3" footer="0.3"/>
  <pageSetup scale="46" fitToHeight="10" orientation="landscape" r:id="rId1"/>
  <headerFooter>
    <oddFooter>&amp;R&amp;A - Page &amp;P of &amp;N</oddFooter>
  </headerFooter>
  <rowBreaks count="2" manualBreakCount="2">
    <brk id="41" max="6" man="1"/>
    <brk id="99"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L25"/>
  <sheetViews>
    <sheetView showGridLines="0" zoomScale="70" zoomScaleNormal="70" workbookViewId="0">
      <selection activeCell="B11" sqref="B11:H11"/>
    </sheetView>
  </sheetViews>
  <sheetFormatPr defaultColWidth="8.88671875" defaultRowHeight="14.4" x14ac:dyDescent="0.3"/>
  <cols>
    <col min="1" max="1" width="25.6640625" style="98" customWidth="1"/>
    <col min="2" max="2" width="24.44140625" style="98" bestFit="1" customWidth="1"/>
    <col min="3" max="8" width="20.6640625" style="98" customWidth="1"/>
    <col min="9" max="16384" width="8.88671875" style="98"/>
  </cols>
  <sheetData>
    <row r="1" spans="1:12" s="6" customFormat="1" ht="18" x14ac:dyDescent="0.3">
      <c r="A1" s="752" t="str">
        <f>'Desks and Tables Market Basket'!A1:L1</f>
        <v>Attachment D: Cost Schedule</v>
      </c>
      <c r="B1" s="752"/>
      <c r="C1" s="752"/>
      <c r="D1" s="752"/>
      <c r="E1" s="752"/>
      <c r="F1" s="752"/>
      <c r="G1" s="752"/>
      <c r="H1" s="752"/>
    </row>
    <row r="2" spans="1:12" s="21" customFormat="1" ht="18" customHeight="1" thickBot="1" x14ac:dyDescent="0.35">
      <c r="A2" s="758" t="s">
        <v>184</v>
      </c>
      <c r="B2" s="758"/>
      <c r="C2" s="758"/>
      <c r="D2" s="758"/>
      <c r="E2" s="758"/>
      <c r="F2" s="758"/>
      <c r="G2" s="758"/>
      <c r="H2" s="758"/>
    </row>
    <row r="3" spans="1:12" s="21" customFormat="1" ht="6.75" customHeight="1" x14ac:dyDescent="0.3">
      <c r="A3" s="353"/>
      <c r="B3" s="353"/>
      <c r="C3" s="353"/>
      <c r="D3" s="353"/>
      <c r="E3" s="353"/>
      <c r="F3" s="353"/>
      <c r="G3" s="353"/>
      <c r="H3" s="353"/>
      <c r="I3" s="353"/>
      <c r="J3" s="353"/>
      <c r="L3" s="1"/>
    </row>
    <row r="4" spans="1:12" s="6" customFormat="1" ht="18" customHeight="1" x14ac:dyDescent="0.3">
      <c r="A4" s="353" t="str">
        <f>Scores!B4</f>
        <v>Vendor Name:</v>
      </c>
      <c r="B4" s="80" t="str">
        <f>Scores!E4</f>
        <v xml:space="preserve">Allsteel Inc. </v>
      </c>
      <c r="C4" s="80"/>
      <c r="D4" s="80"/>
      <c r="E4" s="80"/>
      <c r="F4" s="80"/>
      <c r="G4" s="80"/>
      <c r="H4" s="80"/>
      <c r="I4" s="80"/>
      <c r="J4" s="80"/>
    </row>
    <row r="5" spans="1:12" s="21" customFormat="1" ht="9.75" customHeight="1" thickBot="1" x14ac:dyDescent="0.35">
      <c r="A5" s="353"/>
      <c r="B5" s="80"/>
      <c r="C5" s="80"/>
      <c r="D5" s="80"/>
      <c r="E5" s="80"/>
      <c r="F5" s="80"/>
      <c r="G5" s="80"/>
      <c r="H5" s="80"/>
      <c r="I5" s="80"/>
      <c r="J5" s="80"/>
    </row>
    <row r="6" spans="1:12" s="100" customFormat="1" ht="18" customHeight="1" x14ac:dyDescent="0.3">
      <c r="A6" s="209" t="s">
        <v>6</v>
      </c>
      <c r="B6" s="210" t="s">
        <v>5</v>
      </c>
      <c r="C6" s="211"/>
      <c r="D6" s="211"/>
      <c r="E6" s="211"/>
      <c r="F6" s="211"/>
      <c r="G6" s="211"/>
      <c r="H6" s="212"/>
    </row>
    <row r="7" spans="1:12" s="100" customFormat="1" ht="18" customHeight="1" x14ac:dyDescent="0.3">
      <c r="A7" s="142">
        <v>1</v>
      </c>
      <c r="B7" s="1002" t="s">
        <v>288</v>
      </c>
      <c r="C7" s="1002"/>
      <c r="D7" s="1002"/>
      <c r="E7" s="1002"/>
      <c r="F7" s="1002"/>
      <c r="G7" s="1002"/>
      <c r="H7" s="1003"/>
    </row>
    <row r="8" spans="1:12" s="100" customFormat="1" ht="18" customHeight="1" x14ac:dyDescent="0.3">
      <c r="A8" s="142">
        <v>2</v>
      </c>
      <c r="B8" s="1002" t="s">
        <v>289</v>
      </c>
      <c r="C8" s="1002"/>
      <c r="D8" s="1002"/>
      <c r="E8" s="1002"/>
      <c r="F8" s="1002"/>
      <c r="G8" s="1002"/>
      <c r="H8" s="1003"/>
    </row>
    <row r="9" spans="1:12" s="100" customFormat="1" ht="18" customHeight="1" x14ac:dyDescent="0.3">
      <c r="A9" s="142">
        <v>3</v>
      </c>
      <c r="B9" s="1002" t="s">
        <v>290</v>
      </c>
      <c r="C9" s="1002"/>
      <c r="D9" s="1002"/>
      <c r="E9" s="1002"/>
      <c r="F9" s="1002"/>
      <c r="G9" s="1002"/>
      <c r="H9" s="1003"/>
    </row>
    <row r="10" spans="1:12" s="100" customFormat="1" ht="34.5" customHeight="1" x14ac:dyDescent="0.3">
      <c r="A10" s="142">
        <v>4</v>
      </c>
      <c r="B10" s="1002" t="s">
        <v>412</v>
      </c>
      <c r="C10" s="1002"/>
      <c r="D10" s="1002"/>
      <c r="E10" s="1002"/>
      <c r="F10" s="1002"/>
      <c r="G10" s="1002"/>
      <c r="H10" s="1003"/>
    </row>
    <row r="11" spans="1:12" s="100" customFormat="1" ht="30" customHeight="1" x14ac:dyDescent="0.3">
      <c r="A11" s="147">
        <v>5</v>
      </c>
      <c r="B11" s="772" t="s">
        <v>231</v>
      </c>
      <c r="C11" s="773"/>
      <c r="D11" s="773"/>
      <c r="E11" s="773"/>
      <c r="F11" s="773"/>
      <c r="G11" s="773"/>
      <c r="H11" s="774"/>
    </row>
    <row r="12" spans="1:12" s="100" customFormat="1" ht="18" customHeight="1" thickBot="1" x14ac:dyDescent="0.35">
      <c r="A12" s="363">
        <v>6</v>
      </c>
      <c r="B12" s="979" t="s">
        <v>212</v>
      </c>
      <c r="C12" s="979"/>
      <c r="D12" s="979"/>
      <c r="E12" s="979"/>
      <c r="F12" s="979"/>
      <c r="G12" s="979"/>
      <c r="H12" s="980"/>
    </row>
    <row r="13" spans="1:12" s="100" customFormat="1" ht="18" customHeight="1" thickBot="1" x14ac:dyDescent="0.35">
      <c r="A13" s="369"/>
      <c r="B13" s="369"/>
      <c r="C13" s="369"/>
      <c r="D13" s="369"/>
      <c r="E13" s="369"/>
      <c r="F13" s="369"/>
      <c r="G13" s="369"/>
      <c r="H13" s="369"/>
    </row>
    <row r="14" spans="1:12" s="100" customFormat="1" ht="18" customHeight="1" thickBot="1" x14ac:dyDescent="0.35">
      <c r="A14" s="1140" t="s">
        <v>77</v>
      </c>
      <c r="B14" s="1141"/>
      <c r="C14" s="1141"/>
      <c r="D14" s="1141"/>
      <c r="E14" s="1141"/>
      <c r="F14" s="1141"/>
      <c r="G14" s="1141"/>
      <c r="H14" s="1142"/>
    </row>
    <row r="15" spans="1:12" s="100" customFormat="1" ht="6" customHeight="1" x14ac:dyDescent="0.3">
      <c r="A15" s="369"/>
      <c r="B15" s="369"/>
      <c r="C15" s="369"/>
      <c r="D15" s="369"/>
      <c r="E15" s="369"/>
      <c r="F15" s="369"/>
      <c r="G15" s="369"/>
      <c r="H15" s="369"/>
    </row>
    <row r="16" spans="1:12" s="100" customFormat="1" ht="32.1" customHeight="1" x14ac:dyDescent="0.3">
      <c r="A16" s="27"/>
      <c r="B16" s="164" t="s">
        <v>9</v>
      </c>
      <c r="C16" s="164" t="s">
        <v>153</v>
      </c>
      <c r="D16" s="365" t="s">
        <v>150</v>
      </c>
      <c r="E16" s="1138" t="s">
        <v>7</v>
      </c>
      <c r="F16" s="1138"/>
      <c r="G16" s="1139" t="s">
        <v>40</v>
      </c>
      <c r="H16" s="1139"/>
    </row>
    <row r="17" spans="1:8" s="100" customFormat="1" ht="18" customHeight="1" x14ac:dyDescent="0.3">
      <c r="A17" s="172" t="s">
        <v>3</v>
      </c>
      <c r="B17" s="79" t="s">
        <v>452</v>
      </c>
      <c r="C17" s="191">
        <v>7600000</v>
      </c>
      <c r="D17" s="214">
        <f>'Seating Detail'!C91</f>
        <v>0.58742857142857141</v>
      </c>
      <c r="E17" s="1136">
        <f>IFERROR((C17*D17),"")</f>
        <v>4464457.1428571427</v>
      </c>
      <c r="F17" s="1136"/>
      <c r="G17" s="1137">
        <f>IFERROR((C17-E17),"")</f>
        <v>3135542.8571428573</v>
      </c>
      <c r="H17" s="1137"/>
    </row>
    <row r="18" spans="1:8" s="100" customFormat="1" ht="18" customHeight="1" x14ac:dyDescent="0.3">
      <c r="A18" s="172" t="s">
        <v>4</v>
      </c>
      <c r="B18" s="79" t="s">
        <v>453</v>
      </c>
      <c r="C18" s="51">
        <v>2300000</v>
      </c>
      <c r="D18" s="214">
        <f>'Seating Detail'!E91</f>
        <v>0.59100000000000008</v>
      </c>
      <c r="E18" s="1136">
        <f>IFERROR((C18*D18),"")</f>
        <v>1359300.0000000002</v>
      </c>
      <c r="F18" s="1136"/>
      <c r="G18" s="1137">
        <f>IFERROR((C18-E18),"")</f>
        <v>940699.99999999977</v>
      </c>
      <c r="H18" s="1137"/>
    </row>
    <row r="19" spans="1:8" s="100" customFormat="1" ht="18" customHeight="1" x14ac:dyDescent="0.3">
      <c r="A19" s="172" t="s">
        <v>2</v>
      </c>
      <c r="B19" s="79" t="s">
        <v>347</v>
      </c>
      <c r="C19" s="51">
        <v>590000</v>
      </c>
      <c r="D19" s="214">
        <f>'Seating Detail'!G91</f>
        <v>0.59528571428571442</v>
      </c>
      <c r="E19" s="1136">
        <f>IFERROR((C19*D19),"")</f>
        <v>351218.57142857148</v>
      </c>
      <c r="F19" s="1136"/>
      <c r="G19" s="1137">
        <f>IFERROR((C19-E19),"")</f>
        <v>238781.42857142852</v>
      </c>
      <c r="H19" s="1137"/>
    </row>
    <row r="20" spans="1:8" s="100" customFormat="1" ht="18" customHeight="1" thickBot="1" x14ac:dyDescent="0.35">
      <c r="A20" s="88"/>
      <c r="B20" s="15"/>
      <c r="C20" s="39"/>
      <c r="D20" s="4"/>
      <c r="E20" s="4"/>
      <c r="F20" s="52"/>
      <c r="G20" s="48"/>
      <c r="H20" s="48"/>
    </row>
    <row r="21" spans="1:8" s="2" customFormat="1" ht="18" customHeight="1" thickBot="1" x14ac:dyDescent="0.35">
      <c r="A21" s="88"/>
      <c r="B21" s="1000" t="s">
        <v>78</v>
      </c>
      <c r="C21" s="1001"/>
      <c r="D21" s="1001"/>
      <c r="E21" s="1001"/>
      <c r="F21" s="1001"/>
      <c r="G21" s="998">
        <f>SUM(G17:H19)</f>
        <v>4315024.2857142854</v>
      </c>
      <c r="H21" s="999"/>
    </row>
    <row r="22" spans="1:8" ht="15" thickBot="1" x14ac:dyDescent="0.35">
      <c r="B22" s="1"/>
      <c r="C22" s="1"/>
      <c r="D22" s="1"/>
      <c r="E22" s="1"/>
      <c r="F22" s="1"/>
      <c r="G22" s="1"/>
      <c r="H22" s="1"/>
    </row>
    <row r="23" spans="1:8" ht="17.25" customHeight="1" thickBot="1" x14ac:dyDescent="0.35">
      <c r="B23" s="1017" t="s">
        <v>74</v>
      </c>
      <c r="C23" s="1018"/>
      <c r="D23" s="1018"/>
      <c r="E23" s="1018"/>
      <c r="F23" s="1019"/>
      <c r="G23" s="1135">
        <f>IFERROR('Seating Market Basket'!K59,0)</f>
        <v>1957145.5</v>
      </c>
      <c r="H23" s="1009"/>
    </row>
    <row r="24" spans="1:8" ht="15" thickBot="1" x14ac:dyDescent="0.35">
      <c r="B24" s="1"/>
      <c r="C24" s="1"/>
      <c r="D24" s="1"/>
      <c r="E24" s="1"/>
      <c r="F24" s="1"/>
      <c r="G24" s="1"/>
      <c r="H24" s="1"/>
    </row>
    <row r="25" spans="1:8" ht="17.25" customHeight="1" thickBot="1" x14ac:dyDescent="0.35">
      <c r="B25" s="1017" t="s">
        <v>68</v>
      </c>
      <c r="C25" s="1018"/>
      <c r="D25" s="1018"/>
      <c r="E25" s="1018"/>
      <c r="F25" s="1019"/>
      <c r="G25" s="1135">
        <f>G21+G23</f>
        <v>6272169.7857142854</v>
      </c>
      <c r="H25" s="1009"/>
    </row>
  </sheetData>
  <sheetProtection algorithmName="SHA-512" hashValue="8WSAqV3e/qZ76rc236gOHJ0/bX7oiwtej0KyaVolCJUZvE997wZVVatS4waJNyezeqS99nHWaWwTQEZrlY6n8A==" saltValue="2u4HUsoyDChvXGlte9e8lA==" spinCount="100000" sheet="1" objects="1" scenarios="1"/>
  <mergeCells count="23">
    <mergeCell ref="G19:H19"/>
    <mergeCell ref="B9:H9"/>
    <mergeCell ref="B10:H10"/>
    <mergeCell ref="B12:H12"/>
    <mergeCell ref="E16:F16"/>
    <mergeCell ref="G16:H16"/>
    <mergeCell ref="A14:H14"/>
    <mergeCell ref="A2:H2"/>
    <mergeCell ref="A1:H1"/>
    <mergeCell ref="B23:F23"/>
    <mergeCell ref="G23:H23"/>
    <mergeCell ref="B25:F25"/>
    <mergeCell ref="G25:H25"/>
    <mergeCell ref="B21:F21"/>
    <mergeCell ref="G21:H21"/>
    <mergeCell ref="E17:F17"/>
    <mergeCell ref="G17:H17"/>
    <mergeCell ref="E18:F18"/>
    <mergeCell ref="G18:H18"/>
    <mergeCell ref="B8:H8"/>
    <mergeCell ref="B7:H7"/>
    <mergeCell ref="B11:H11"/>
    <mergeCell ref="E19:F19"/>
  </mergeCells>
  <pageMargins left="0.7" right="0.7" top="0.75" bottom="0.75" header="0.3" footer="0.3"/>
  <pageSetup scale="63" orientation="landscape" r:id="rId1"/>
  <headerFooter>
    <oddFooter>&amp;R&amp;A - 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7" tint="0.59999389629810485"/>
    <pageSetUpPr fitToPage="1"/>
  </sheetPr>
  <dimension ref="A1:L68"/>
  <sheetViews>
    <sheetView showGridLines="0" topLeftCell="C3" zoomScale="70" zoomScaleNormal="70" workbookViewId="0">
      <selection activeCell="K39" sqref="K39:L39"/>
    </sheetView>
  </sheetViews>
  <sheetFormatPr defaultColWidth="9.109375" defaultRowHeight="14.4" x14ac:dyDescent="0.3"/>
  <cols>
    <col min="1" max="4" width="23.6640625" style="98" customWidth="1"/>
    <col min="5" max="5" width="18.6640625" style="98" customWidth="1"/>
    <col min="6" max="8" width="18.6640625" style="99" customWidth="1"/>
    <col min="9" max="9" width="14.33203125" style="54" bestFit="1" customWidth="1"/>
    <col min="10" max="10" width="14.33203125" style="99" bestFit="1" customWidth="1"/>
    <col min="11" max="12" width="15.5546875" style="98" bestFit="1" customWidth="1"/>
    <col min="13" max="16384" width="9.109375" style="98"/>
  </cols>
  <sheetData>
    <row r="1" spans="1:12" s="6" customFormat="1" ht="18" x14ac:dyDescent="0.3">
      <c r="A1" s="1153" t="str">
        <f>'Filing and Storage Cabinets'!A1:H1</f>
        <v>Attachment D: Cost Schedule</v>
      </c>
      <c r="B1" s="1154"/>
      <c r="C1" s="1154"/>
      <c r="D1" s="1154"/>
      <c r="E1" s="1154"/>
      <c r="F1" s="1154"/>
      <c r="G1" s="1154"/>
      <c r="H1" s="1154"/>
      <c r="I1" s="1154"/>
      <c r="J1" s="1154"/>
      <c r="K1" s="1155"/>
    </row>
    <row r="2" spans="1:12" s="21" customFormat="1" ht="18" customHeight="1" thickBot="1" x14ac:dyDescent="0.35">
      <c r="A2" s="1160" t="s">
        <v>34</v>
      </c>
      <c r="B2" s="758"/>
      <c r="C2" s="758"/>
      <c r="D2" s="758"/>
      <c r="E2" s="758"/>
      <c r="F2" s="758"/>
      <c r="G2" s="758"/>
      <c r="H2" s="758"/>
      <c r="I2" s="758"/>
      <c r="J2" s="758"/>
      <c r="K2" s="1161"/>
    </row>
    <row r="3" spans="1:12" s="21" customFormat="1" ht="6.75" customHeight="1" x14ac:dyDescent="0.3">
      <c r="A3" s="353"/>
      <c r="B3" s="353"/>
      <c r="C3" s="353"/>
      <c r="D3" s="353"/>
      <c r="E3" s="353"/>
      <c r="F3" s="353"/>
      <c r="G3" s="353"/>
      <c r="H3" s="353"/>
      <c r="I3" s="353"/>
      <c r="J3" s="353"/>
      <c r="L3" s="1"/>
    </row>
    <row r="4" spans="1:12" s="6" customFormat="1" ht="18" customHeight="1" x14ac:dyDescent="0.3">
      <c r="A4" s="353" t="str">
        <f>Scores!B4</f>
        <v>Vendor Name:</v>
      </c>
      <c r="B4" s="80" t="str">
        <f>Scores!E4</f>
        <v xml:space="preserve">Allsteel Inc. </v>
      </c>
      <c r="C4" s="80"/>
      <c r="D4" s="80"/>
      <c r="E4" s="80"/>
      <c r="F4" s="80"/>
      <c r="G4" s="80"/>
      <c r="H4" s="80"/>
      <c r="I4" s="80"/>
      <c r="J4" s="80"/>
    </row>
    <row r="5" spans="1:12" s="21" customFormat="1" ht="9.75" customHeight="1" thickBot="1" x14ac:dyDescent="0.35">
      <c r="A5" s="353"/>
      <c r="B5" s="80"/>
      <c r="C5" s="80"/>
      <c r="D5" s="80"/>
      <c r="E5" s="80"/>
      <c r="F5" s="80"/>
      <c r="G5" s="80"/>
      <c r="H5" s="80"/>
      <c r="I5" s="80"/>
      <c r="J5" s="80"/>
    </row>
    <row r="6" spans="1:12" s="100" customFormat="1" ht="18" customHeight="1" x14ac:dyDescent="0.3">
      <c r="A6" s="216" t="s">
        <v>6</v>
      </c>
      <c r="B6" s="217"/>
      <c r="C6" s="218"/>
      <c r="D6" s="218"/>
      <c r="E6" s="218"/>
      <c r="F6" s="218"/>
      <c r="G6" s="218"/>
      <c r="H6" s="218"/>
      <c r="I6" s="218"/>
      <c r="J6" s="208"/>
      <c r="K6" s="219"/>
    </row>
    <row r="7" spans="1:12" s="100" customFormat="1" x14ac:dyDescent="0.3">
      <c r="A7" s="142">
        <v>1</v>
      </c>
      <c r="B7" s="983" t="s">
        <v>468</v>
      </c>
      <c r="C7" s="983"/>
      <c r="D7" s="983"/>
      <c r="E7" s="983"/>
      <c r="F7" s="983"/>
      <c r="G7" s="983"/>
      <c r="H7" s="983"/>
      <c r="I7" s="983"/>
      <c r="J7" s="983"/>
      <c r="K7" s="984"/>
    </row>
    <row r="8" spans="1:12" s="100" customFormat="1" ht="29.25" customHeight="1" x14ac:dyDescent="0.3">
      <c r="A8" s="142">
        <v>2</v>
      </c>
      <c r="B8" s="1041" t="s">
        <v>318</v>
      </c>
      <c r="C8" s="1042"/>
      <c r="D8" s="1042"/>
      <c r="E8" s="1042"/>
      <c r="F8" s="1042"/>
      <c r="G8" s="1042"/>
      <c r="H8" s="1042"/>
      <c r="I8" s="1042"/>
      <c r="J8" s="1042"/>
      <c r="K8" s="1043"/>
    </row>
    <row r="9" spans="1:12" s="100" customFormat="1" ht="18" customHeight="1" x14ac:dyDescent="0.3">
      <c r="A9" s="142">
        <v>3</v>
      </c>
      <c r="B9" s="1041" t="s">
        <v>337</v>
      </c>
      <c r="C9" s="1042"/>
      <c r="D9" s="1042"/>
      <c r="E9" s="1042"/>
      <c r="F9" s="1042"/>
      <c r="G9" s="1042"/>
      <c r="H9" s="1042"/>
      <c r="I9" s="1042"/>
      <c r="J9" s="1042"/>
      <c r="K9" s="1043"/>
    </row>
    <row r="10" spans="1:12" s="100" customFormat="1" ht="32.1" customHeight="1" x14ac:dyDescent="0.3">
      <c r="A10" s="142">
        <v>4</v>
      </c>
      <c r="B10" s="983" t="s">
        <v>338</v>
      </c>
      <c r="C10" s="983"/>
      <c r="D10" s="983"/>
      <c r="E10" s="983"/>
      <c r="F10" s="983"/>
      <c r="G10" s="983"/>
      <c r="H10" s="983"/>
      <c r="I10" s="983"/>
      <c r="J10" s="983"/>
      <c r="K10" s="984"/>
    </row>
    <row r="11" spans="1:12" s="100" customFormat="1" ht="32.1" customHeight="1" x14ac:dyDescent="0.3">
      <c r="A11" s="142">
        <v>5</v>
      </c>
      <c r="B11" s="983" t="s">
        <v>471</v>
      </c>
      <c r="C11" s="983"/>
      <c r="D11" s="983"/>
      <c r="E11" s="983"/>
      <c r="F11" s="983"/>
      <c r="G11" s="983"/>
      <c r="H11" s="983"/>
      <c r="I11" s="983"/>
      <c r="J11" s="983"/>
      <c r="K11" s="984"/>
    </row>
    <row r="12" spans="1:12" s="100" customFormat="1" ht="30" customHeight="1" x14ac:dyDescent="0.3">
      <c r="A12" s="142">
        <v>6</v>
      </c>
      <c r="B12" s="983" t="s">
        <v>472</v>
      </c>
      <c r="C12" s="983"/>
      <c r="D12" s="983"/>
      <c r="E12" s="983"/>
      <c r="F12" s="983"/>
      <c r="G12" s="983"/>
      <c r="H12" s="983"/>
      <c r="I12" s="983"/>
      <c r="J12" s="983"/>
      <c r="K12" s="984"/>
    </row>
    <row r="13" spans="1:12" s="100" customFormat="1" ht="35.25" customHeight="1" x14ac:dyDescent="0.3">
      <c r="A13" s="147">
        <v>7</v>
      </c>
      <c r="B13" s="1041" t="s">
        <v>415</v>
      </c>
      <c r="C13" s="1042"/>
      <c r="D13" s="1042"/>
      <c r="E13" s="1042"/>
      <c r="F13" s="1042"/>
      <c r="G13" s="1042"/>
      <c r="H13" s="1042"/>
      <c r="I13" s="1042"/>
      <c r="J13" s="1042"/>
      <c r="K13" s="1043"/>
    </row>
    <row r="14" spans="1:12" s="100" customFormat="1" x14ac:dyDescent="0.3">
      <c r="A14" s="147">
        <v>8</v>
      </c>
      <c r="B14" s="983" t="s">
        <v>401</v>
      </c>
      <c r="C14" s="983"/>
      <c r="D14" s="983"/>
      <c r="E14" s="983"/>
      <c r="F14" s="983"/>
      <c r="G14" s="983"/>
      <c r="H14" s="983"/>
      <c r="I14" s="983"/>
      <c r="J14" s="983"/>
      <c r="K14" s="984"/>
    </row>
    <row r="15" spans="1:12" s="100" customFormat="1" ht="18" customHeight="1" thickBot="1" x14ac:dyDescent="0.35">
      <c r="A15" s="363" t="s">
        <v>32</v>
      </c>
      <c r="B15" s="1156" t="s">
        <v>470</v>
      </c>
      <c r="C15" s="1156"/>
      <c r="D15" s="1156"/>
      <c r="E15" s="1156"/>
      <c r="F15" s="1156"/>
      <c r="G15" s="1156"/>
      <c r="H15" s="1156"/>
      <c r="I15" s="1156"/>
      <c r="J15" s="1156"/>
      <c r="K15" s="1157"/>
    </row>
    <row r="16" spans="1:12" s="100" customFormat="1" ht="18" customHeight="1" thickBot="1" x14ac:dyDescent="0.35">
      <c r="A16" s="369"/>
      <c r="B16" s="369"/>
      <c r="C16" s="369"/>
    </row>
    <row r="17" spans="1:12" s="101" customFormat="1" ht="18" customHeight="1" thickBot="1" x14ac:dyDescent="0.35">
      <c r="A17" s="1162" t="s">
        <v>334</v>
      </c>
      <c r="B17" s="1163"/>
      <c r="C17" s="1163"/>
      <c r="D17" s="1163"/>
      <c r="E17" s="1163"/>
      <c r="F17" s="1163"/>
      <c r="G17" s="1163"/>
      <c r="H17" s="1163"/>
      <c r="I17" s="1163"/>
      <c r="J17" s="1163"/>
      <c r="K17" s="1163"/>
      <c r="L17" s="1164"/>
    </row>
    <row r="18" spans="1:12" s="100" customFormat="1" ht="8.25" customHeight="1" thickBot="1" x14ac:dyDescent="0.35">
      <c r="A18" s="369"/>
      <c r="B18" s="369"/>
      <c r="C18" s="369"/>
      <c r="F18" s="102"/>
      <c r="G18" s="102"/>
      <c r="H18" s="102"/>
      <c r="I18" s="103"/>
      <c r="J18" s="102"/>
    </row>
    <row r="19" spans="1:12" s="64" customFormat="1" ht="15" thickBot="1" x14ac:dyDescent="0.35">
      <c r="A19" s="1144" t="s">
        <v>335</v>
      </c>
      <c r="B19" s="1145"/>
      <c r="C19" s="820" t="s">
        <v>807</v>
      </c>
      <c r="D19" s="821"/>
      <c r="E19" s="822"/>
      <c r="F19" s="1165" t="s">
        <v>336</v>
      </c>
      <c r="G19" s="1166"/>
      <c r="H19" s="1166"/>
      <c r="I19" s="1167">
        <v>42764</v>
      </c>
      <c r="J19" s="1168"/>
    </row>
    <row r="20" spans="1:12" s="100" customFormat="1" ht="8.25" customHeight="1" thickBot="1" x14ac:dyDescent="0.35">
      <c r="A20" s="369"/>
      <c r="B20" s="369"/>
      <c r="C20" s="369"/>
      <c r="D20" s="369"/>
      <c r="E20" s="369"/>
      <c r="F20" s="369"/>
      <c r="G20" s="369"/>
      <c r="H20" s="369"/>
      <c r="I20" s="369"/>
      <c r="J20" s="369"/>
      <c r="K20" s="369"/>
      <c r="L20" s="57"/>
    </row>
    <row r="21" spans="1:12" s="13" customFormat="1" ht="18" customHeight="1" x14ac:dyDescent="0.3">
      <c r="A21" s="287" t="s">
        <v>39</v>
      </c>
      <c r="B21" s="288" t="s">
        <v>25</v>
      </c>
      <c r="C21" s="288" t="s">
        <v>37</v>
      </c>
      <c r="D21" s="288" t="s">
        <v>35</v>
      </c>
      <c r="E21" s="288" t="s">
        <v>36</v>
      </c>
      <c r="F21" s="375" t="s">
        <v>45</v>
      </c>
      <c r="G21" s="375" t="s">
        <v>181</v>
      </c>
      <c r="H21" s="375" t="s">
        <v>149</v>
      </c>
      <c r="I21" s="374" t="s">
        <v>46</v>
      </c>
      <c r="J21" s="375" t="s">
        <v>151</v>
      </c>
      <c r="K21" s="1151" t="s">
        <v>152</v>
      </c>
      <c r="L21" s="1151"/>
    </row>
    <row r="22" spans="1:12" s="100" customFormat="1" ht="18" customHeight="1" x14ac:dyDescent="0.3">
      <c r="A22" s="289" t="s">
        <v>70</v>
      </c>
      <c r="B22" s="560" t="s">
        <v>744</v>
      </c>
      <c r="C22" s="560" t="s">
        <v>803</v>
      </c>
      <c r="D22" s="651"/>
      <c r="E22" s="561" t="s">
        <v>949</v>
      </c>
      <c r="F22" s="562">
        <v>780</v>
      </c>
      <c r="G22" s="215">
        <v>50</v>
      </c>
      <c r="H22" s="213">
        <f t="shared" ref="H22:H27" si="0">F22*G22</f>
        <v>39000</v>
      </c>
      <c r="I22" s="642">
        <v>0.61299999999999999</v>
      </c>
      <c r="J22" s="213">
        <f t="shared" ref="J22:J27" si="1">H22*I22</f>
        <v>23907</v>
      </c>
      <c r="K22" s="1143">
        <f t="shared" ref="K22:K27" si="2">H22-J22</f>
        <v>15093</v>
      </c>
      <c r="L22" s="1143"/>
    </row>
    <row r="23" spans="1:12" s="100" customFormat="1" ht="18" customHeight="1" x14ac:dyDescent="0.3">
      <c r="A23" s="290" t="s">
        <v>69</v>
      </c>
      <c r="B23" s="560" t="s">
        <v>744</v>
      </c>
      <c r="C23" s="553" t="s">
        <v>803</v>
      </c>
      <c r="D23" s="652"/>
      <c r="E23" s="563" t="s">
        <v>950</v>
      </c>
      <c r="F23" s="562">
        <v>724</v>
      </c>
      <c r="G23" s="215">
        <v>150</v>
      </c>
      <c r="H23" s="213">
        <f t="shared" si="0"/>
        <v>108600</v>
      </c>
      <c r="I23" s="642">
        <v>0.61299999999999999</v>
      </c>
      <c r="J23" s="213">
        <f t="shared" si="1"/>
        <v>66571.8</v>
      </c>
      <c r="K23" s="1143">
        <f t="shared" si="2"/>
        <v>42028.2</v>
      </c>
      <c r="L23" s="1143"/>
    </row>
    <row r="24" spans="1:12" s="100" customFormat="1" ht="18" customHeight="1" x14ac:dyDescent="0.3">
      <c r="A24" s="290" t="s">
        <v>0</v>
      </c>
      <c r="B24" s="560" t="s">
        <v>744</v>
      </c>
      <c r="C24" s="553" t="s">
        <v>802</v>
      </c>
      <c r="D24" s="652"/>
      <c r="E24" s="563" t="s">
        <v>951</v>
      </c>
      <c r="F24" s="562">
        <v>625</v>
      </c>
      <c r="G24" s="215">
        <v>1000</v>
      </c>
      <c r="H24" s="213">
        <f t="shared" si="0"/>
        <v>625000</v>
      </c>
      <c r="I24" s="642">
        <v>0.61299999999999999</v>
      </c>
      <c r="J24" s="213">
        <f t="shared" si="1"/>
        <v>383125</v>
      </c>
      <c r="K24" s="1143">
        <f t="shared" si="2"/>
        <v>241875</v>
      </c>
      <c r="L24" s="1143"/>
    </row>
    <row r="25" spans="1:12" s="100" customFormat="1" ht="18" customHeight="1" x14ac:dyDescent="0.3">
      <c r="A25" s="372" t="s">
        <v>38</v>
      </c>
      <c r="B25" s="560" t="s">
        <v>744</v>
      </c>
      <c r="C25" s="564" t="s">
        <v>802</v>
      </c>
      <c r="D25" s="653"/>
      <c r="E25" s="565" t="s">
        <v>952</v>
      </c>
      <c r="F25" s="562">
        <v>545</v>
      </c>
      <c r="G25" s="215">
        <v>500</v>
      </c>
      <c r="H25" s="213">
        <f t="shared" si="0"/>
        <v>272500</v>
      </c>
      <c r="I25" s="642">
        <v>0.61299999999999999</v>
      </c>
      <c r="J25" s="213">
        <f t="shared" si="1"/>
        <v>167042.5</v>
      </c>
      <c r="K25" s="1143">
        <f t="shared" si="2"/>
        <v>105457.5</v>
      </c>
      <c r="L25" s="1143"/>
    </row>
    <row r="26" spans="1:12" s="100" customFormat="1" ht="18" customHeight="1" x14ac:dyDescent="0.3">
      <c r="A26" s="373" t="s">
        <v>449</v>
      </c>
      <c r="B26" s="560" t="s">
        <v>744</v>
      </c>
      <c r="C26" s="553" t="s">
        <v>803</v>
      </c>
      <c r="D26" s="652"/>
      <c r="E26" s="563" t="s">
        <v>953</v>
      </c>
      <c r="F26" s="562">
        <v>277</v>
      </c>
      <c r="G26" s="215">
        <v>750</v>
      </c>
      <c r="H26" s="213">
        <f t="shared" si="0"/>
        <v>207750</v>
      </c>
      <c r="I26" s="642">
        <v>0.61299999999999999</v>
      </c>
      <c r="J26" s="213">
        <f t="shared" si="1"/>
        <v>127350.75</v>
      </c>
      <c r="K26" s="1143">
        <f t="shared" si="2"/>
        <v>80399.25</v>
      </c>
      <c r="L26" s="1143"/>
    </row>
    <row r="27" spans="1:12" s="100" customFormat="1" ht="18" customHeight="1" x14ac:dyDescent="0.3">
      <c r="A27" s="373" t="s">
        <v>450</v>
      </c>
      <c r="B27" s="560" t="s">
        <v>744</v>
      </c>
      <c r="C27" s="553" t="s">
        <v>803</v>
      </c>
      <c r="D27" s="652"/>
      <c r="E27" s="563" t="s">
        <v>806</v>
      </c>
      <c r="F27" s="562">
        <v>395</v>
      </c>
      <c r="G27" s="215">
        <v>250</v>
      </c>
      <c r="H27" s="213">
        <f t="shared" si="0"/>
        <v>98750</v>
      </c>
      <c r="I27" s="642">
        <v>0.61299999999999999</v>
      </c>
      <c r="J27" s="213">
        <f t="shared" si="1"/>
        <v>60533.75</v>
      </c>
      <c r="K27" s="1143">
        <f t="shared" si="2"/>
        <v>38216.25</v>
      </c>
      <c r="L27" s="1143"/>
    </row>
    <row r="28" spans="1:12" s="100" customFormat="1" ht="18" customHeight="1" thickBot="1" x14ac:dyDescent="0.35">
      <c r="A28" s="14"/>
      <c r="F28" s="102"/>
      <c r="G28" s="102"/>
      <c r="H28" s="102"/>
      <c r="I28" s="103"/>
      <c r="J28" s="102"/>
    </row>
    <row r="29" spans="1:12" s="100" customFormat="1" ht="18" customHeight="1" thickBot="1" x14ac:dyDescent="0.35">
      <c r="C29" s="268"/>
      <c r="D29" s="279"/>
      <c r="E29" s="1017" t="s">
        <v>343</v>
      </c>
      <c r="F29" s="1018"/>
      <c r="G29" s="1018"/>
      <c r="H29" s="1018"/>
      <c r="I29" s="1018"/>
      <c r="J29" s="1019"/>
      <c r="K29" s="1152">
        <f>SUM(K22:L27)</f>
        <v>523069.2</v>
      </c>
      <c r="L29" s="1150"/>
    </row>
    <row r="30" spans="1:12" s="100" customFormat="1" ht="18" customHeight="1" thickBot="1" x14ac:dyDescent="0.35">
      <c r="C30" s="268"/>
      <c r="D30" s="268"/>
      <c r="E30" s="362"/>
      <c r="F30" s="362"/>
      <c r="G30" s="362"/>
      <c r="H30" s="362"/>
      <c r="I30" s="362"/>
      <c r="J30" s="362"/>
      <c r="K30" s="376"/>
      <c r="L30" s="366"/>
    </row>
    <row r="31" spans="1:12" s="100" customFormat="1" ht="18" customHeight="1" thickBot="1" x14ac:dyDescent="0.35">
      <c r="A31" s="1162" t="s">
        <v>451</v>
      </c>
      <c r="B31" s="1163"/>
      <c r="C31" s="1163"/>
      <c r="D31" s="1163"/>
      <c r="E31" s="1163"/>
      <c r="F31" s="1163"/>
      <c r="G31" s="1163"/>
      <c r="H31" s="1163"/>
      <c r="I31" s="1163"/>
      <c r="J31" s="1163"/>
      <c r="K31" s="1163"/>
      <c r="L31" s="1164"/>
    </row>
    <row r="32" spans="1:12" s="100" customFormat="1" ht="8.25" customHeight="1" thickBot="1" x14ac:dyDescent="0.35">
      <c r="A32" s="369"/>
      <c r="B32" s="369"/>
      <c r="C32" s="369"/>
      <c r="F32" s="102"/>
      <c r="G32" s="102"/>
      <c r="H32" s="102"/>
      <c r="I32" s="103"/>
      <c r="J32" s="102"/>
    </row>
    <row r="33" spans="1:12" s="100" customFormat="1" ht="15" thickBot="1" x14ac:dyDescent="0.35">
      <c r="A33" s="1165" t="s">
        <v>335</v>
      </c>
      <c r="B33" s="1169"/>
      <c r="C33" s="820" t="s">
        <v>807</v>
      </c>
      <c r="D33" s="821"/>
      <c r="E33" s="822"/>
      <c r="F33" s="1165" t="s">
        <v>336</v>
      </c>
      <c r="G33" s="1166"/>
      <c r="H33" s="1169"/>
      <c r="I33" s="1167">
        <v>42764</v>
      </c>
      <c r="J33" s="1168"/>
      <c r="K33" s="64"/>
      <c r="L33" s="64"/>
    </row>
    <row r="34" spans="1:12" s="100" customFormat="1" ht="8.25" customHeight="1" thickBot="1" x14ac:dyDescent="0.35">
      <c r="A34" s="369"/>
      <c r="B34" s="369"/>
      <c r="C34" s="369"/>
      <c r="D34" s="369"/>
      <c r="E34" s="369"/>
      <c r="F34" s="369"/>
      <c r="G34" s="369"/>
      <c r="H34" s="369"/>
      <c r="I34" s="369"/>
      <c r="J34" s="369"/>
      <c r="K34" s="369"/>
      <c r="L34" s="57"/>
    </row>
    <row r="35" spans="1:12" s="64" customFormat="1" ht="18" customHeight="1" x14ac:dyDescent="0.3">
      <c r="A35" s="287" t="s">
        <v>39</v>
      </c>
      <c r="B35" s="288" t="s">
        <v>25</v>
      </c>
      <c r="C35" s="288" t="s">
        <v>37</v>
      </c>
      <c r="D35" s="288" t="s">
        <v>35</v>
      </c>
      <c r="E35" s="288" t="s">
        <v>36</v>
      </c>
      <c r="F35" s="375" t="s">
        <v>45</v>
      </c>
      <c r="G35" s="375" t="s">
        <v>181</v>
      </c>
      <c r="H35" s="375" t="s">
        <v>149</v>
      </c>
      <c r="I35" s="374" t="s">
        <v>46</v>
      </c>
      <c r="J35" s="375" t="s">
        <v>151</v>
      </c>
      <c r="K35" s="1151" t="s">
        <v>152</v>
      </c>
      <c r="L35" s="1151"/>
    </row>
    <row r="36" spans="1:12" s="100" customFormat="1" ht="18" customHeight="1" x14ac:dyDescent="0.3">
      <c r="A36" s="289" t="s">
        <v>70</v>
      </c>
      <c r="B36" s="560" t="s">
        <v>744</v>
      </c>
      <c r="C36" s="560" t="s">
        <v>954</v>
      </c>
      <c r="D36" s="651"/>
      <c r="E36" s="561" t="s">
        <v>957</v>
      </c>
      <c r="F36" s="562">
        <v>1358</v>
      </c>
      <c r="G36" s="215">
        <v>50</v>
      </c>
      <c r="H36" s="213">
        <f t="shared" ref="H36:H41" si="3">F36*G36</f>
        <v>67900</v>
      </c>
      <c r="I36" s="642">
        <v>0.66</v>
      </c>
      <c r="J36" s="213">
        <f t="shared" ref="J36:J41" si="4">H36*I36</f>
        <v>44814</v>
      </c>
      <c r="K36" s="1143">
        <f t="shared" ref="K36:K41" si="5">H36-J36</f>
        <v>23086</v>
      </c>
      <c r="L36" s="1143"/>
    </row>
    <row r="37" spans="1:12" s="100" customFormat="1" ht="18" customHeight="1" x14ac:dyDescent="0.3">
      <c r="A37" s="290" t="s">
        <v>69</v>
      </c>
      <c r="B37" s="560" t="s">
        <v>744</v>
      </c>
      <c r="C37" s="659" t="s">
        <v>954</v>
      </c>
      <c r="D37" s="652"/>
      <c r="E37" s="563" t="s">
        <v>958</v>
      </c>
      <c r="F37" s="562">
        <v>1266</v>
      </c>
      <c r="G37" s="215">
        <v>150</v>
      </c>
      <c r="H37" s="213">
        <f t="shared" si="3"/>
        <v>189900</v>
      </c>
      <c r="I37" s="642">
        <v>0.66</v>
      </c>
      <c r="J37" s="213">
        <f t="shared" si="4"/>
        <v>125334</v>
      </c>
      <c r="K37" s="1143">
        <f t="shared" si="5"/>
        <v>64566</v>
      </c>
      <c r="L37" s="1143"/>
    </row>
    <row r="38" spans="1:12" s="100" customFormat="1" ht="18" customHeight="1" x14ac:dyDescent="0.3">
      <c r="A38" s="290" t="s">
        <v>0</v>
      </c>
      <c r="B38" s="560" t="s">
        <v>744</v>
      </c>
      <c r="C38" s="659" t="s">
        <v>955</v>
      </c>
      <c r="D38" s="652"/>
      <c r="E38" s="563" t="s">
        <v>959</v>
      </c>
      <c r="F38" s="562">
        <v>695</v>
      </c>
      <c r="G38" s="215">
        <v>1000</v>
      </c>
      <c r="H38" s="213">
        <f t="shared" si="3"/>
        <v>695000</v>
      </c>
      <c r="I38" s="642">
        <v>0.61299999999999999</v>
      </c>
      <c r="J38" s="213">
        <f t="shared" si="4"/>
        <v>426035</v>
      </c>
      <c r="K38" s="1143">
        <f t="shared" si="5"/>
        <v>268965</v>
      </c>
      <c r="L38" s="1143"/>
    </row>
    <row r="39" spans="1:12" s="100" customFormat="1" ht="18" customHeight="1" x14ac:dyDescent="0.3">
      <c r="A39" s="372" t="s">
        <v>38</v>
      </c>
      <c r="B39" s="560" t="s">
        <v>744</v>
      </c>
      <c r="C39" s="564" t="s">
        <v>955</v>
      </c>
      <c r="D39" s="653"/>
      <c r="E39" s="565" t="s">
        <v>960</v>
      </c>
      <c r="F39" s="562">
        <v>722</v>
      </c>
      <c r="G39" s="215">
        <v>500</v>
      </c>
      <c r="H39" s="213">
        <f t="shared" si="3"/>
        <v>361000</v>
      </c>
      <c r="I39" s="642">
        <v>0.61299999999999999</v>
      </c>
      <c r="J39" s="213">
        <f t="shared" si="4"/>
        <v>221293</v>
      </c>
      <c r="K39" s="1143">
        <f t="shared" si="5"/>
        <v>139707</v>
      </c>
      <c r="L39" s="1143"/>
    </row>
    <row r="40" spans="1:12" s="100" customFormat="1" ht="18" customHeight="1" x14ac:dyDescent="0.3">
      <c r="A40" s="373" t="s">
        <v>449</v>
      </c>
      <c r="B40" s="560" t="s">
        <v>744</v>
      </c>
      <c r="C40" s="659" t="s">
        <v>956</v>
      </c>
      <c r="D40" s="652"/>
      <c r="E40" s="563" t="s">
        <v>961</v>
      </c>
      <c r="F40" s="562">
        <v>481</v>
      </c>
      <c r="G40" s="215">
        <v>750</v>
      </c>
      <c r="H40" s="213">
        <f t="shared" si="3"/>
        <v>360750</v>
      </c>
      <c r="I40" s="642">
        <v>0.66</v>
      </c>
      <c r="J40" s="213">
        <f t="shared" si="4"/>
        <v>238095</v>
      </c>
      <c r="K40" s="1143">
        <f t="shared" si="5"/>
        <v>122655</v>
      </c>
      <c r="L40" s="1143"/>
    </row>
    <row r="41" spans="1:12" s="100" customFormat="1" ht="18" customHeight="1" x14ac:dyDescent="0.3">
      <c r="A41" s="373" t="s">
        <v>450</v>
      </c>
      <c r="B41" s="560" t="s">
        <v>744</v>
      </c>
      <c r="C41" s="659" t="s">
        <v>956</v>
      </c>
      <c r="D41" s="652"/>
      <c r="E41" s="563" t="s">
        <v>961</v>
      </c>
      <c r="F41" s="562">
        <v>481</v>
      </c>
      <c r="G41" s="215">
        <v>250</v>
      </c>
      <c r="H41" s="213">
        <f t="shared" si="3"/>
        <v>120250</v>
      </c>
      <c r="I41" s="642">
        <v>0.66</v>
      </c>
      <c r="J41" s="213">
        <f t="shared" si="4"/>
        <v>79365</v>
      </c>
      <c r="K41" s="1143">
        <f t="shared" si="5"/>
        <v>40885</v>
      </c>
      <c r="L41" s="1143"/>
    </row>
    <row r="42" spans="1:12" s="100" customFormat="1" ht="18" customHeight="1" thickBot="1" x14ac:dyDescent="0.35">
      <c r="A42" s="14"/>
      <c r="F42" s="102"/>
      <c r="G42" s="102"/>
      <c r="H42" s="102"/>
      <c r="I42" s="103"/>
      <c r="J42" s="102"/>
    </row>
    <row r="43" spans="1:12" s="100" customFormat="1" ht="18" customHeight="1" thickBot="1" x14ac:dyDescent="0.35">
      <c r="C43" s="268"/>
      <c r="D43" s="279"/>
      <c r="E43" s="1017" t="s">
        <v>343</v>
      </c>
      <c r="F43" s="1018"/>
      <c r="G43" s="1018"/>
      <c r="H43" s="1018"/>
      <c r="I43" s="1018"/>
      <c r="J43" s="1019"/>
      <c r="K43" s="1152">
        <f>SUM(K36:L41)</f>
        <v>659864</v>
      </c>
      <c r="L43" s="1150"/>
    </row>
    <row r="44" spans="1:12" s="100" customFormat="1" ht="18" customHeight="1" thickBot="1" x14ac:dyDescent="0.35">
      <c r="F44" s="102"/>
      <c r="G44" s="102"/>
      <c r="H44" s="102"/>
      <c r="I44" s="103"/>
      <c r="J44" s="102"/>
    </row>
    <row r="45" spans="1:12" ht="18" customHeight="1" thickBot="1" x14ac:dyDescent="0.35">
      <c r="A45" s="1162" t="s">
        <v>339</v>
      </c>
      <c r="B45" s="1163"/>
      <c r="C45" s="1163"/>
      <c r="D45" s="1163"/>
      <c r="E45" s="1163"/>
      <c r="F45" s="1163"/>
      <c r="G45" s="1163"/>
      <c r="H45" s="1163"/>
      <c r="I45" s="1163"/>
      <c r="J45" s="1163"/>
      <c r="K45" s="1164"/>
      <c r="L45" s="100"/>
    </row>
    <row r="46" spans="1:12" ht="8.25" customHeight="1" thickBot="1" x14ac:dyDescent="0.35">
      <c r="A46" s="369"/>
      <c r="B46" s="369"/>
      <c r="C46" s="369"/>
      <c r="D46" s="100"/>
      <c r="E46" s="100"/>
      <c r="F46" s="102"/>
      <c r="G46" s="102"/>
      <c r="H46" s="102"/>
      <c r="I46" s="103"/>
      <c r="J46" s="102"/>
      <c r="K46" s="100"/>
      <c r="L46" s="100"/>
    </row>
    <row r="47" spans="1:12" ht="15" thickBot="1" x14ac:dyDescent="0.35">
      <c r="A47" s="1144" t="s">
        <v>341</v>
      </c>
      <c r="B47" s="1145"/>
      <c r="C47" s="820" t="s">
        <v>807</v>
      </c>
      <c r="D47" s="821"/>
      <c r="E47" s="822"/>
      <c r="F47" s="1144" t="s">
        <v>342</v>
      </c>
      <c r="G47" s="1145"/>
      <c r="H47" s="1145"/>
      <c r="I47" s="925">
        <v>42764</v>
      </c>
      <c r="J47" s="927"/>
      <c r="K47" s="64"/>
      <c r="L47" s="64"/>
    </row>
    <row r="48" spans="1:12" ht="8.25" customHeight="1" thickBot="1" x14ac:dyDescent="0.35">
      <c r="A48" s="369"/>
      <c r="B48" s="369"/>
      <c r="C48" s="369"/>
      <c r="D48" s="369"/>
      <c r="E48" s="369"/>
      <c r="F48" s="369"/>
      <c r="G48" s="369"/>
      <c r="H48" s="369"/>
      <c r="I48" s="369"/>
      <c r="J48" s="369"/>
      <c r="K48" s="369"/>
      <c r="L48" s="57"/>
    </row>
    <row r="49" spans="1:12" ht="18" customHeight="1" x14ac:dyDescent="0.3">
      <c r="A49" s="287" t="s">
        <v>39</v>
      </c>
      <c r="B49" s="288" t="s">
        <v>25</v>
      </c>
      <c r="C49" s="288" t="s">
        <v>37</v>
      </c>
      <c r="D49" s="288" t="s">
        <v>35</v>
      </c>
      <c r="E49" s="288" t="s">
        <v>36</v>
      </c>
      <c r="F49" s="375" t="s">
        <v>45</v>
      </c>
      <c r="G49" s="375" t="s">
        <v>181</v>
      </c>
      <c r="H49" s="375" t="s">
        <v>149</v>
      </c>
      <c r="I49" s="374" t="s">
        <v>46</v>
      </c>
      <c r="J49" s="375" t="s">
        <v>151</v>
      </c>
      <c r="K49" s="1151" t="s">
        <v>152</v>
      </c>
      <c r="L49" s="1151"/>
    </row>
    <row r="50" spans="1:12" ht="18" customHeight="1" x14ac:dyDescent="0.3">
      <c r="A50" s="289" t="s">
        <v>70</v>
      </c>
      <c r="B50" s="560" t="s">
        <v>744</v>
      </c>
      <c r="C50" s="560" t="s">
        <v>804</v>
      </c>
      <c r="D50" s="654"/>
      <c r="E50" s="566" t="s">
        <v>805</v>
      </c>
      <c r="F50" s="562">
        <v>1597</v>
      </c>
      <c r="G50" s="215">
        <v>50</v>
      </c>
      <c r="H50" s="213">
        <f t="shared" ref="H50:H55" si="6">F50*G50</f>
        <v>79850</v>
      </c>
      <c r="I50" s="642">
        <v>0.61799999999999999</v>
      </c>
      <c r="J50" s="213">
        <f t="shared" ref="J50:J55" si="7">H50*I50</f>
        <v>49347.3</v>
      </c>
      <c r="K50" s="1143">
        <f t="shared" ref="K50:K55" si="8">H50-J50</f>
        <v>30502.699999999997</v>
      </c>
      <c r="L50" s="1143"/>
    </row>
    <row r="51" spans="1:12" ht="18" customHeight="1" x14ac:dyDescent="0.3">
      <c r="A51" s="290" t="s">
        <v>69</v>
      </c>
      <c r="B51" s="560" t="s">
        <v>744</v>
      </c>
      <c r="C51" s="659" t="s">
        <v>804</v>
      </c>
      <c r="D51" s="652"/>
      <c r="E51" s="563" t="s">
        <v>963</v>
      </c>
      <c r="F51" s="562">
        <v>1432</v>
      </c>
      <c r="G51" s="215">
        <v>150</v>
      </c>
      <c r="H51" s="213">
        <f t="shared" si="6"/>
        <v>214800</v>
      </c>
      <c r="I51" s="642">
        <v>0.61799999999999999</v>
      </c>
      <c r="J51" s="213">
        <f t="shared" si="7"/>
        <v>132746.4</v>
      </c>
      <c r="K51" s="1143">
        <f t="shared" si="8"/>
        <v>82053.600000000006</v>
      </c>
      <c r="L51" s="1143"/>
    </row>
    <row r="52" spans="1:12" ht="18" customHeight="1" x14ac:dyDescent="0.3">
      <c r="A52" s="290" t="s">
        <v>0</v>
      </c>
      <c r="B52" s="560" t="s">
        <v>744</v>
      </c>
      <c r="C52" s="659" t="s">
        <v>962</v>
      </c>
      <c r="D52" s="652"/>
      <c r="E52" s="563" t="s">
        <v>964</v>
      </c>
      <c r="F52" s="562">
        <v>715</v>
      </c>
      <c r="G52" s="215">
        <v>1000</v>
      </c>
      <c r="H52" s="213">
        <f t="shared" si="6"/>
        <v>715000</v>
      </c>
      <c r="I52" s="642">
        <v>0.61299999999999999</v>
      </c>
      <c r="J52" s="213">
        <f t="shared" si="7"/>
        <v>438295</v>
      </c>
      <c r="K52" s="1143">
        <f t="shared" si="8"/>
        <v>276705</v>
      </c>
      <c r="L52" s="1143"/>
    </row>
    <row r="53" spans="1:12" ht="18" customHeight="1" x14ac:dyDescent="0.3">
      <c r="A53" s="372" t="s">
        <v>38</v>
      </c>
      <c r="B53" s="560" t="s">
        <v>744</v>
      </c>
      <c r="C53" s="564" t="s">
        <v>962</v>
      </c>
      <c r="D53" s="653"/>
      <c r="E53" s="565" t="s">
        <v>960</v>
      </c>
      <c r="F53" s="562">
        <v>722</v>
      </c>
      <c r="G53" s="215">
        <v>500</v>
      </c>
      <c r="H53" s="213">
        <f t="shared" si="6"/>
        <v>361000</v>
      </c>
      <c r="I53" s="642">
        <v>0.61299999999999999</v>
      </c>
      <c r="J53" s="213">
        <f t="shared" si="7"/>
        <v>221293</v>
      </c>
      <c r="K53" s="1143">
        <f t="shared" si="8"/>
        <v>139707</v>
      </c>
      <c r="L53" s="1143"/>
    </row>
    <row r="54" spans="1:12" ht="18" customHeight="1" x14ac:dyDescent="0.3">
      <c r="A54" s="373" t="s">
        <v>449</v>
      </c>
      <c r="B54" s="560" t="s">
        <v>744</v>
      </c>
      <c r="C54" s="659" t="s">
        <v>804</v>
      </c>
      <c r="D54" s="652"/>
      <c r="E54" s="563" t="s">
        <v>965</v>
      </c>
      <c r="F54" s="562">
        <v>642</v>
      </c>
      <c r="G54" s="215">
        <v>750</v>
      </c>
      <c r="H54" s="213">
        <f t="shared" si="6"/>
        <v>481500</v>
      </c>
      <c r="I54" s="642">
        <v>0.61799999999999999</v>
      </c>
      <c r="J54" s="213">
        <f t="shared" si="7"/>
        <v>297567</v>
      </c>
      <c r="K54" s="1143">
        <f t="shared" si="8"/>
        <v>183933</v>
      </c>
      <c r="L54" s="1143"/>
    </row>
    <row r="55" spans="1:12" ht="18" customHeight="1" x14ac:dyDescent="0.3">
      <c r="A55" s="373" t="s">
        <v>450</v>
      </c>
      <c r="B55" s="560" t="s">
        <v>744</v>
      </c>
      <c r="C55" s="659" t="s">
        <v>804</v>
      </c>
      <c r="D55" s="652"/>
      <c r="E55" s="563" t="s">
        <v>965</v>
      </c>
      <c r="F55" s="562">
        <v>642</v>
      </c>
      <c r="G55" s="215">
        <v>250</v>
      </c>
      <c r="H55" s="213">
        <f t="shared" si="6"/>
        <v>160500</v>
      </c>
      <c r="I55" s="643">
        <v>0.61799999999999999</v>
      </c>
      <c r="J55" s="213">
        <f t="shared" si="7"/>
        <v>99189</v>
      </c>
      <c r="K55" s="1143">
        <f t="shared" si="8"/>
        <v>61311</v>
      </c>
      <c r="L55" s="1143"/>
    </row>
    <row r="56" spans="1:12" ht="18" customHeight="1" thickBot="1" x14ac:dyDescent="0.35">
      <c r="A56" s="14"/>
      <c r="B56" s="100"/>
      <c r="C56" s="100"/>
      <c r="D56" s="100"/>
      <c r="E56" s="100"/>
      <c r="F56" s="102"/>
      <c r="G56" s="102"/>
      <c r="H56" s="102"/>
      <c r="I56" s="103"/>
      <c r="J56" s="102"/>
      <c r="K56" s="100"/>
      <c r="L56" s="100"/>
    </row>
    <row r="57" spans="1:12" ht="18" customHeight="1" thickBot="1" x14ac:dyDescent="0.35">
      <c r="A57" s="100"/>
      <c r="B57" s="100"/>
      <c r="C57" s="268"/>
      <c r="D57" s="268"/>
      <c r="E57" s="1146" t="s">
        <v>340</v>
      </c>
      <c r="F57" s="1147"/>
      <c r="G57" s="1147"/>
      <c r="H57" s="1147"/>
      <c r="I57" s="1147"/>
      <c r="J57" s="1148"/>
      <c r="K57" s="1149">
        <f>SUM(K50:L55)</f>
        <v>774212.3</v>
      </c>
      <c r="L57" s="1150"/>
    </row>
    <row r="58" spans="1:12" ht="18" customHeight="1" thickBot="1" x14ac:dyDescent="0.35">
      <c r="A58" s="1"/>
      <c r="B58" s="1"/>
      <c r="C58" s="1"/>
      <c r="D58" s="1"/>
      <c r="E58" s="1"/>
      <c r="F58" s="102"/>
      <c r="G58" s="102"/>
      <c r="H58" s="102"/>
      <c r="I58" s="103"/>
      <c r="J58" s="102"/>
      <c r="K58" s="1"/>
    </row>
    <row r="59" spans="1:12" ht="18" customHeight="1" thickBot="1" x14ac:dyDescent="0.35">
      <c r="A59" s="1"/>
      <c r="C59" s="269"/>
      <c r="D59" s="280"/>
      <c r="E59" s="1007" t="s">
        <v>75</v>
      </c>
      <c r="F59" s="1008"/>
      <c r="G59" s="1008"/>
      <c r="H59" s="1008"/>
      <c r="I59" s="1008"/>
      <c r="J59" s="1009"/>
      <c r="K59" s="1158">
        <f>K29+K43+K57</f>
        <v>1957145.5</v>
      </c>
      <c r="L59" s="1159"/>
    </row>
    <row r="60" spans="1:12" ht="18" customHeight="1" x14ac:dyDescent="0.3">
      <c r="A60" s="1"/>
      <c r="B60" s="1"/>
      <c r="C60" s="1"/>
      <c r="D60" s="1"/>
      <c r="E60" s="1"/>
      <c r="F60" s="102"/>
      <c r="G60" s="102"/>
      <c r="H60" s="102"/>
      <c r="I60" s="103"/>
      <c r="J60" s="102"/>
      <c r="K60" s="1"/>
    </row>
    <row r="61" spans="1:12" ht="18" customHeight="1" x14ac:dyDescent="0.3"/>
    <row r="62" spans="1:12" ht="18" customHeight="1" x14ac:dyDescent="0.3"/>
    <row r="63" spans="1:12" ht="18" customHeight="1" x14ac:dyDescent="0.3"/>
    <row r="64" spans="1:12" ht="18" customHeight="1" x14ac:dyDescent="0.3"/>
    <row r="65" ht="18" customHeight="1" x14ac:dyDescent="0.3"/>
    <row r="66" ht="18" customHeight="1" x14ac:dyDescent="0.3"/>
    <row r="67" ht="18" customHeight="1" x14ac:dyDescent="0.3"/>
    <row r="68" ht="18" customHeight="1" x14ac:dyDescent="0.3"/>
  </sheetData>
  <sheetProtection algorithmName="SHA-512" hashValue="OeVdqWAEvs8qXB+WxkyB6yoLqOOSqTBpijB1DGiPDy+2CJ8vGkBrNBw3bvEbTXOZNUUdPDifPF6AI/fP19Zt+w==" saltValue="AYXZa0qTEyUZyyWkbpaeLQ==" spinCount="100000" sheet="1" objects="1" scenarios="1"/>
  <mergeCells count="55">
    <mergeCell ref="A47:B47"/>
    <mergeCell ref="I47:J47"/>
    <mergeCell ref="C47:E47"/>
    <mergeCell ref="A19:B19"/>
    <mergeCell ref="C19:E19"/>
    <mergeCell ref="F19:H19"/>
    <mergeCell ref="I19:J19"/>
    <mergeCell ref="F33:H33"/>
    <mergeCell ref="A33:B33"/>
    <mergeCell ref="C33:E33"/>
    <mergeCell ref="I33:J33"/>
    <mergeCell ref="K59:L59"/>
    <mergeCell ref="E29:J29"/>
    <mergeCell ref="E59:J59"/>
    <mergeCell ref="A2:K2"/>
    <mergeCell ref="A45:K45"/>
    <mergeCell ref="A17:L17"/>
    <mergeCell ref="K21:L21"/>
    <mergeCell ref="K22:L22"/>
    <mergeCell ref="K23:L23"/>
    <mergeCell ref="K24:L24"/>
    <mergeCell ref="K25:L25"/>
    <mergeCell ref="K29:L29"/>
    <mergeCell ref="K26:L26"/>
    <mergeCell ref="K27:L27"/>
    <mergeCell ref="A31:L31"/>
    <mergeCell ref="K35:L35"/>
    <mergeCell ref="A1:K1"/>
    <mergeCell ref="B10:K10"/>
    <mergeCell ref="B12:K12"/>
    <mergeCell ref="B15:K15"/>
    <mergeCell ref="B7:K7"/>
    <mergeCell ref="B8:K8"/>
    <mergeCell ref="B9:K9"/>
    <mergeCell ref="B14:K14"/>
    <mergeCell ref="B13:K13"/>
    <mergeCell ref="B11:K11"/>
    <mergeCell ref="K36:L36"/>
    <mergeCell ref="K37:L37"/>
    <mergeCell ref="K38:L38"/>
    <mergeCell ref="K39:L39"/>
    <mergeCell ref="E43:J43"/>
    <mergeCell ref="K43:L43"/>
    <mergeCell ref="K40:L40"/>
    <mergeCell ref="K41:L41"/>
    <mergeCell ref="K54:L54"/>
    <mergeCell ref="F47:H47"/>
    <mergeCell ref="K55:L55"/>
    <mergeCell ref="E57:J57"/>
    <mergeCell ref="K57:L57"/>
    <mergeCell ref="K49:L49"/>
    <mergeCell ref="K50:L50"/>
    <mergeCell ref="K51:L51"/>
    <mergeCell ref="K52:L52"/>
    <mergeCell ref="K53:L53"/>
  </mergeCells>
  <dataValidations count="1">
    <dataValidation type="custom" allowBlank="1" showInputMessage="1" showErrorMessage="1" error="Must use a numerical value only in this cell." sqref="F22:F27 I22:I27 F36:F41 I36:I41 F50:F55 I50:I55">
      <formula1>ISNUMBER(F22)</formula1>
    </dataValidation>
  </dataValidations>
  <pageMargins left="0.7" right="0.7" top="0.75" bottom="0.75" header="0.3" footer="0.3"/>
  <pageSetup scale="53" fitToHeight="3" orientation="landscape" r:id="rId1"/>
  <headerFooter>
    <oddFooter>&amp;R&amp;A - Page &amp;P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pageSetUpPr fitToPage="1"/>
  </sheetPr>
  <dimension ref="A1:O103"/>
  <sheetViews>
    <sheetView showGridLines="0" topLeftCell="A28" zoomScale="55" zoomScaleNormal="55" zoomScaleSheetLayoutView="80" zoomScalePageLayoutView="90" workbookViewId="0">
      <selection activeCell="B36" sqref="B36"/>
    </sheetView>
  </sheetViews>
  <sheetFormatPr defaultColWidth="8.88671875" defaultRowHeight="14.4" x14ac:dyDescent="0.3"/>
  <cols>
    <col min="1" max="1" width="18.6640625" style="381" customWidth="1"/>
    <col min="2" max="2" width="29" style="381" customWidth="1"/>
    <col min="3" max="8" width="25.6640625" style="381" customWidth="1"/>
    <col min="9" max="16384" width="8.88671875" style="381"/>
  </cols>
  <sheetData>
    <row r="1" spans="1:15" s="6" customFormat="1" ht="18" x14ac:dyDescent="0.3">
      <c r="A1" s="752" t="str">
        <f>'Desks and Tables Detail'!A1:H1</f>
        <v>Attachment D: Cost Schedule</v>
      </c>
      <c r="B1" s="752"/>
      <c r="C1" s="752"/>
      <c r="D1" s="752"/>
      <c r="E1" s="752"/>
      <c r="F1" s="752"/>
      <c r="G1" s="752"/>
      <c r="H1" s="752"/>
      <c r="I1" s="80"/>
      <c r="J1" s="80"/>
      <c r="K1" s="80"/>
      <c r="L1" s="80"/>
      <c r="O1" s="446" t="s">
        <v>459</v>
      </c>
    </row>
    <row r="2" spans="1:15" s="21" customFormat="1" ht="18" customHeight="1" thickBot="1" x14ac:dyDescent="0.35">
      <c r="A2" s="758" t="s">
        <v>1</v>
      </c>
      <c r="B2" s="758"/>
      <c r="C2" s="758"/>
      <c r="D2" s="758"/>
      <c r="E2" s="758"/>
      <c r="F2" s="758"/>
      <c r="G2" s="758"/>
      <c r="H2" s="758"/>
      <c r="I2" s="80"/>
      <c r="J2" s="80"/>
      <c r="K2" s="80"/>
      <c r="L2" s="80"/>
      <c r="O2" s="447" t="s">
        <v>460</v>
      </c>
    </row>
    <row r="3" spans="1:15" s="21" customFormat="1" ht="6.75" customHeight="1" x14ac:dyDescent="0.3">
      <c r="A3" s="353"/>
      <c r="B3" s="353"/>
      <c r="C3" s="353"/>
      <c r="D3" s="353"/>
      <c r="E3" s="353"/>
      <c r="F3" s="353"/>
      <c r="G3" s="353"/>
      <c r="H3" s="353"/>
      <c r="I3" s="353"/>
      <c r="J3" s="353"/>
      <c r="K3" s="353"/>
      <c r="L3" s="109"/>
      <c r="M3" s="379"/>
    </row>
    <row r="4" spans="1:15" s="6" customFormat="1" ht="18" customHeight="1" x14ac:dyDescent="0.3">
      <c r="A4" s="353" t="str">
        <f>Scores!B4</f>
        <v>Vendor Name:</v>
      </c>
      <c r="B4" s="80" t="str">
        <f>Scores!E4</f>
        <v xml:space="preserve">Allsteel Inc. </v>
      </c>
      <c r="C4" s="80"/>
      <c r="D4" s="80"/>
      <c r="E4" s="80"/>
      <c r="F4" s="80"/>
      <c r="G4" s="80"/>
      <c r="H4" s="80"/>
      <c r="I4" s="80"/>
      <c r="J4" s="80"/>
      <c r="K4" s="80"/>
    </row>
    <row r="5" spans="1:15" s="21" customFormat="1" ht="9.75" customHeight="1" thickBot="1" x14ac:dyDescent="0.35">
      <c r="A5" s="353"/>
      <c r="B5" s="80"/>
      <c r="C5" s="80"/>
      <c r="D5" s="80"/>
      <c r="E5" s="80"/>
      <c r="F5" s="80"/>
      <c r="G5" s="80"/>
      <c r="H5" s="80"/>
      <c r="I5" s="80"/>
      <c r="J5" s="80"/>
      <c r="K5" s="80"/>
    </row>
    <row r="6" spans="1:15" ht="18" customHeight="1" x14ac:dyDescent="0.3">
      <c r="A6" s="456" t="s">
        <v>6</v>
      </c>
      <c r="B6" s="457"/>
      <c r="C6" s="457"/>
      <c r="D6" s="457"/>
      <c r="E6" s="457"/>
      <c r="F6" s="457"/>
      <c r="G6" s="457"/>
      <c r="H6" s="458"/>
    </row>
    <row r="7" spans="1:15" x14ac:dyDescent="0.3">
      <c r="A7" s="122">
        <v>1</v>
      </c>
      <c r="B7" s="795" t="s">
        <v>468</v>
      </c>
      <c r="C7" s="795"/>
      <c r="D7" s="795"/>
      <c r="E7" s="795"/>
      <c r="F7" s="795"/>
      <c r="G7" s="795"/>
      <c r="H7" s="796"/>
    </row>
    <row r="8" spans="1:15" s="382" customFormat="1" ht="33.75" customHeight="1" x14ac:dyDescent="0.3">
      <c r="A8" s="122">
        <v>2</v>
      </c>
      <c r="B8" s="795" t="s">
        <v>430</v>
      </c>
      <c r="C8" s="795"/>
      <c r="D8" s="795"/>
      <c r="E8" s="795"/>
      <c r="F8" s="795"/>
      <c r="G8" s="795"/>
      <c r="H8" s="796"/>
    </row>
    <row r="9" spans="1:15" s="382" customFormat="1" x14ac:dyDescent="0.3">
      <c r="A9" s="122">
        <v>3</v>
      </c>
      <c r="B9" s="893" t="s">
        <v>201</v>
      </c>
      <c r="C9" s="894"/>
      <c r="D9" s="894"/>
      <c r="E9" s="894"/>
      <c r="F9" s="894"/>
      <c r="G9" s="894"/>
      <c r="H9" s="895"/>
    </row>
    <row r="10" spans="1:15" s="382" customFormat="1" x14ac:dyDescent="0.3">
      <c r="A10" s="122">
        <v>4</v>
      </c>
      <c r="B10" s="893" t="s">
        <v>200</v>
      </c>
      <c r="C10" s="894"/>
      <c r="D10" s="894"/>
      <c r="E10" s="894"/>
      <c r="F10" s="894"/>
      <c r="G10" s="894"/>
      <c r="H10" s="895"/>
    </row>
    <row r="11" spans="1:15" s="382" customFormat="1" x14ac:dyDescent="0.3">
      <c r="A11" s="122">
        <v>5</v>
      </c>
      <c r="B11" s="893" t="s">
        <v>202</v>
      </c>
      <c r="C11" s="894"/>
      <c r="D11" s="894"/>
      <c r="E11" s="894"/>
      <c r="F11" s="894"/>
      <c r="G11" s="894"/>
      <c r="H11" s="895"/>
    </row>
    <row r="12" spans="1:15" s="382" customFormat="1" ht="37.5" customHeight="1" thickBot="1" x14ac:dyDescent="0.35">
      <c r="A12" s="123" t="s">
        <v>32</v>
      </c>
      <c r="B12" s="1059" t="s">
        <v>223</v>
      </c>
      <c r="C12" s="1060"/>
      <c r="D12" s="1060"/>
      <c r="E12" s="1060"/>
      <c r="F12" s="1060"/>
      <c r="G12" s="1060"/>
      <c r="H12" s="1061"/>
    </row>
    <row r="13" spans="1:15" s="382" customFormat="1" ht="18" customHeight="1" thickBot="1" x14ac:dyDescent="0.35">
      <c r="A13" s="384"/>
      <c r="B13" s="459"/>
      <c r="C13" s="459"/>
      <c r="D13" s="459"/>
      <c r="E13" s="459"/>
      <c r="F13" s="459"/>
      <c r="G13" s="459"/>
      <c r="H13" s="460"/>
    </row>
    <row r="14" spans="1:15" s="382" customFormat="1" x14ac:dyDescent="0.3">
      <c r="A14" s="456" t="s">
        <v>11</v>
      </c>
      <c r="B14" s="1170" t="s">
        <v>12</v>
      </c>
      <c r="C14" s="1170"/>
      <c r="D14" s="1170"/>
      <c r="E14" s="1170"/>
      <c r="F14" s="1170"/>
      <c r="G14" s="1170"/>
      <c r="H14" s="1171"/>
    </row>
    <row r="15" spans="1:15" s="382" customFormat="1" ht="6.75" customHeight="1" x14ac:dyDescent="0.3">
      <c r="A15" s="461"/>
      <c r="B15" s="462"/>
      <c r="C15" s="462"/>
      <c r="D15" s="462"/>
      <c r="E15" s="462"/>
      <c r="F15" s="462"/>
      <c r="G15" s="462"/>
      <c r="H15" s="463"/>
    </row>
    <row r="16" spans="1:15" s="382" customFormat="1" ht="30" customHeight="1" x14ac:dyDescent="0.3">
      <c r="A16" s="1174" t="s">
        <v>25</v>
      </c>
      <c r="B16" s="1176" t="s">
        <v>300</v>
      </c>
      <c r="C16" s="1181" t="s">
        <v>27</v>
      </c>
      <c r="D16" s="1183"/>
      <c r="E16" s="1181" t="s">
        <v>28</v>
      </c>
      <c r="F16" s="1183"/>
      <c r="G16" s="1181" t="s">
        <v>29</v>
      </c>
      <c r="H16" s="1182"/>
    </row>
    <row r="17" spans="1:11" s="382" customFormat="1" x14ac:dyDescent="0.3">
      <c r="A17" s="1175"/>
      <c r="B17" s="1177"/>
      <c r="C17" s="1178" t="s">
        <v>452</v>
      </c>
      <c r="D17" s="1179"/>
      <c r="E17" s="1178" t="s">
        <v>453</v>
      </c>
      <c r="F17" s="1179"/>
      <c r="G17" s="1178" t="s">
        <v>347</v>
      </c>
      <c r="H17" s="1180"/>
    </row>
    <row r="18" spans="1:11" s="382" customFormat="1" ht="18" customHeight="1" x14ac:dyDescent="0.3">
      <c r="A18" s="387" t="s">
        <v>13</v>
      </c>
      <c r="B18" s="149" t="s">
        <v>14</v>
      </c>
      <c r="C18" s="861">
        <v>0.34</v>
      </c>
      <c r="D18" s="862"/>
      <c r="E18" s="857">
        <v>0.39</v>
      </c>
      <c r="F18" s="876"/>
      <c r="G18" s="857">
        <v>0.5</v>
      </c>
      <c r="H18" s="858"/>
    </row>
    <row r="19" spans="1:11" s="382" customFormat="1" ht="18" customHeight="1" x14ac:dyDescent="0.3">
      <c r="A19" s="387" t="s">
        <v>13</v>
      </c>
      <c r="B19" s="149" t="s">
        <v>15</v>
      </c>
      <c r="C19" s="861">
        <v>0.38</v>
      </c>
      <c r="D19" s="862"/>
      <c r="E19" s="857">
        <v>0.42</v>
      </c>
      <c r="F19" s="876"/>
      <c r="G19" s="857">
        <v>0.53</v>
      </c>
      <c r="H19" s="858"/>
    </row>
    <row r="20" spans="1:11" s="382" customFormat="1" ht="18" customHeight="1" x14ac:dyDescent="0.3">
      <c r="A20" s="387" t="s">
        <v>13</v>
      </c>
      <c r="B20" s="149" t="s">
        <v>16</v>
      </c>
      <c r="C20" s="861">
        <v>0.36</v>
      </c>
      <c r="D20" s="862"/>
      <c r="E20" s="857">
        <v>0.45</v>
      </c>
      <c r="F20" s="876"/>
      <c r="G20" s="857">
        <v>0.62</v>
      </c>
      <c r="H20" s="858"/>
    </row>
    <row r="21" spans="1:11" s="382" customFormat="1" ht="18" customHeight="1" x14ac:dyDescent="0.3">
      <c r="A21" s="437"/>
      <c r="B21" s="390"/>
      <c r="C21" s="391"/>
      <c r="D21" s="391"/>
      <c r="E21" s="392"/>
      <c r="F21" s="392"/>
      <c r="G21" s="392"/>
      <c r="H21" s="438"/>
    </row>
    <row r="22" spans="1:11" s="421" customFormat="1" ht="18" customHeight="1" thickBot="1" x14ac:dyDescent="0.35">
      <c r="A22" s="1062" t="s">
        <v>26</v>
      </c>
      <c r="B22" s="1063"/>
      <c r="C22" s="1051">
        <f>AVERAGE(C18:C20)</f>
        <v>0.36000000000000004</v>
      </c>
      <c r="D22" s="1052"/>
      <c r="E22" s="1051">
        <f>AVERAGE(E18:E20)</f>
        <v>0.42</v>
      </c>
      <c r="F22" s="1052"/>
      <c r="G22" s="1051">
        <f>AVERAGE(G18:G20)</f>
        <v>0.54999999999999993</v>
      </c>
      <c r="H22" s="1079"/>
    </row>
    <row r="23" spans="1:11" s="382" customFormat="1" ht="18" customHeight="1" thickBot="1" x14ac:dyDescent="0.35">
      <c r="A23" s="384"/>
      <c r="B23" s="464"/>
      <c r="C23" s="464"/>
      <c r="D23" s="464"/>
      <c r="E23" s="464"/>
      <c r="F23" s="464"/>
      <c r="G23" s="464"/>
      <c r="H23" s="460"/>
    </row>
    <row r="24" spans="1:11" ht="18" customHeight="1" thickBot="1" x14ac:dyDescent="0.35">
      <c r="A24" s="1184" t="s">
        <v>76</v>
      </c>
      <c r="B24" s="1185"/>
      <c r="C24" s="1185"/>
      <c r="D24" s="1185"/>
      <c r="E24" s="1185"/>
      <c r="F24" s="1185"/>
      <c r="G24" s="1185"/>
      <c r="H24" s="1186"/>
    </row>
    <row r="25" spans="1:11" ht="8.25" customHeight="1" thickBot="1" x14ac:dyDescent="0.35">
      <c r="A25" s="465"/>
      <c r="B25" s="466"/>
      <c r="C25" s="466"/>
      <c r="D25" s="466"/>
      <c r="E25" s="467"/>
      <c r="F25" s="467"/>
      <c r="G25" s="467"/>
      <c r="H25" s="468"/>
    </row>
    <row r="26" spans="1:11" s="390" customFormat="1" ht="18" customHeight="1" thickBot="1" x14ac:dyDescent="0.35">
      <c r="A26" s="1083" t="s">
        <v>474</v>
      </c>
      <c r="B26" s="1084"/>
      <c r="C26" s="1084"/>
      <c r="D26" s="1084"/>
      <c r="E26" s="398"/>
      <c r="F26" s="559" t="s">
        <v>459</v>
      </c>
      <c r="G26" s="400"/>
      <c r="H26" s="141"/>
      <c r="I26" s="401"/>
      <c r="J26" s="141"/>
      <c r="K26" s="401"/>
    </row>
    <row r="27" spans="1:11" s="390" customFormat="1" ht="6.75" customHeight="1" x14ac:dyDescent="0.3">
      <c r="A27" s="31"/>
      <c r="B27" s="31"/>
      <c r="C27" s="31"/>
      <c r="D27" s="31"/>
      <c r="E27" s="400"/>
      <c r="F27" s="392"/>
      <c r="G27" s="400"/>
      <c r="H27" s="141"/>
      <c r="I27" s="401"/>
      <c r="J27" s="141"/>
      <c r="K27" s="401"/>
    </row>
    <row r="28" spans="1:11" s="413" customFormat="1" ht="32.1" customHeight="1" x14ac:dyDescent="0.3">
      <c r="A28" s="1174" t="s">
        <v>25</v>
      </c>
      <c r="B28" s="1176" t="s">
        <v>300</v>
      </c>
      <c r="C28" s="1181" t="s">
        <v>27</v>
      </c>
      <c r="D28" s="1183"/>
      <c r="E28" s="1181" t="s">
        <v>28</v>
      </c>
      <c r="F28" s="1183"/>
      <c r="G28" s="1181" t="s">
        <v>29</v>
      </c>
      <c r="H28" s="1182"/>
    </row>
    <row r="29" spans="1:11" s="413" customFormat="1" ht="18" customHeight="1" x14ac:dyDescent="0.3">
      <c r="A29" s="1175"/>
      <c r="B29" s="1177"/>
      <c r="C29" s="1178" t="str">
        <f>C17</f>
        <v>Less than or equal to $50k</v>
      </c>
      <c r="D29" s="1179"/>
      <c r="E29" s="1178" t="str">
        <f>E17</f>
        <v>Over $50k to $150k</v>
      </c>
      <c r="F29" s="1179"/>
      <c r="G29" s="1178" t="str">
        <f>G17</f>
        <v>Over $150k</v>
      </c>
      <c r="H29" s="1180"/>
    </row>
    <row r="30" spans="1:11" ht="18" customHeight="1" x14ac:dyDescent="0.3">
      <c r="A30" s="160" t="s">
        <v>883</v>
      </c>
      <c r="B30" s="273" t="s">
        <v>966</v>
      </c>
      <c r="C30" s="972">
        <v>0.66</v>
      </c>
      <c r="D30" s="973"/>
      <c r="E30" s="972">
        <v>0.66</v>
      </c>
      <c r="F30" s="973"/>
      <c r="G30" s="972">
        <v>0.66</v>
      </c>
      <c r="H30" s="973"/>
    </row>
    <row r="31" spans="1:11" ht="18" customHeight="1" x14ac:dyDescent="0.3">
      <c r="A31" s="160" t="s">
        <v>883</v>
      </c>
      <c r="B31" s="273" t="s">
        <v>967</v>
      </c>
      <c r="C31" s="972">
        <v>0.61299999999999999</v>
      </c>
      <c r="D31" s="973"/>
      <c r="E31" s="972">
        <v>0.61299999999999999</v>
      </c>
      <c r="F31" s="973"/>
      <c r="G31" s="972">
        <v>0.61299999999999999</v>
      </c>
      <c r="H31" s="973"/>
    </row>
    <row r="32" spans="1:11" ht="18" customHeight="1" x14ac:dyDescent="0.3">
      <c r="A32" s="160" t="s">
        <v>883</v>
      </c>
      <c r="B32" s="273" t="s">
        <v>968</v>
      </c>
      <c r="C32" s="972">
        <v>0.61799999999999999</v>
      </c>
      <c r="D32" s="973"/>
      <c r="E32" s="972">
        <v>0.61799999999999999</v>
      </c>
      <c r="F32" s="973"/>
      <c r="G32" s="972">
        <v>0.61799999999999999</v>
      </c>
      <c r="H32" s="973"/>
    </row>
    <row r="33" spans="1:8" ht="18" customHeight="1" x14ac:dyDescent="0.3">
      <c r="A33" s="160" t="s">
        <v>883</v>
      </c>
      <c r="B33" s="273" t="s">
        <v>969</v>
      </c>
      <c r="C33" s="972">
        <v>0.64</v>
      </c>
      <c r="D33" s="973"/>
      <c r="E33" s="972">
        <v>0.64</v>
      </c>
      <c r="F33" s="973"/>
      <c r="G33" s="972">
        <v>0.64</v>
      </c>
      <c r="H33" s="973"/>
    </row>
    <row r="34" spans="1:8" ht="18" customHeight="1" x14ac:dyDescent="0.3">
      <c r="A34" s="160" t="s">
        <v>883</v>
      </c>
      <c r="B34" s="273" t="s">
        <v>970</v>
      </c>
      <c r="C34" s="972">
        <v>0.55100000000000005</v>
      </c>
      <c r="D34" s="973"/>
      <c r="E34" s="972">
        <v>0.55100000000000005</v>
      </c>
      <c r="F34" s="973"/>
      <c r="G34" s="972">
        <v>0.55100000000000005</v>
      </c>
      <c r="H34" s="973"/>
    </row>
    <row r="35" spans="1:8" ht="18" customHeight="1" x14ac:dyDescent="0.3">
      <c r="A35" s="160" t="s">
        <v>884</v>
      </c>
      <c r="B35" s="273" t="s">
        <v>971</v>
      </c>
      <c r="C35" s="972">
        <v>0.56999999999999995</v>
      </c>
      <c r="D35" s="973"/>
      <c r="E35" s="972">
        <v>0.58499999999999996</v>
      </c>
      <c r="F35" s="973"/>
      <c r="G35" s="972">
        <v>0.6</v>
      </c>
      <c r="H35" s="973"/>
    </row>
    <row r="36" spans="1:8" ht="18" customHeight="1" x14ac:dyDescent="0.3">
      <c r="A36" s="160" t="s">
        <v>888</v>
      </c>
      <c r="B36" s="273" t="s">
        <v>977</v>
      </c>
      <c r="C36" s="972">
        <v>0.46</v>
      </c>
      <c r="D36" s="973"/>
      <c r="E36" s="972">
        <v>0.47</v>
      </c>
      <c r="F36" s="973"/>
      <c r="G36" s="972">
        <v>0.48499999999999999</v>
      </c>
      <c r="H36" s="973"/>
    </row>
    <row r="37" spans="1:8" ht="18" customHeight="1" x14ac:dyDescent="0.3">
      <c r="A37" s="160"/>
      <c r="B37" s="273"/>
      <c r="C37" s="972"/>
      <c r="D37" s="973"/>
      <c r="E37" s="972"/>
      <c r="F37" s="973"/>
      <c r="G37" s="972"/>
      <c r="H37" s="973"/>
    </row>
    <row r="38" spans="1:8" ht="18" customHeight="1" x14ac:dyDescent="0.3">
      <c r="A38" s="160"/>
      <c r="B38" s="273"/>
      <c r="C38" s="972"/>
      <c r="D38" s="973"/>
      <c r="E38" s="972"/>
      <c r="F38" s="973"/>
      <c r="G38" s="972"/>
      <c r="H38" s="973"/>
    </row>
    <row r="39" spans="1:8" ht="18" customHeight="1" x14ac:dyDescent="0.3">
      <c r="A39" s="160"/>
      <c r="B39" s="273"/>
      <c r="C39" s="972"/>
      <c r="D39" s="973"/>
      <c r="E39" s="972"/>
      <c r="F39" s="973"/>
      <c r="G39" s="972"/>
      <c r="H39" s="973"/>
    </row>
    <row r="40" spans="1:8" ht="18" customHeight="1" x14ac:dyDescent="0.3">
      <c r="A40" s="160"/>
      <c r="B40" s="273"/>
      <c r="C40" s="972"/>
      <c r="D40" s="973"/>
      <c r="E40" s="972"/>
      <c r="F40" s="973"/>
      <c r="G40" s="972"/>
      <c r="H40" s="973"/>
    </row>
    <row r="41" spans="1:8" ht="18" customHeight="1" x14ac:dyDescent="0.3">
      <c r="A41" s="160"/>
      <c r="B41" s="273"/>
      <c r="C41" s="972"/>
      <c r="D41" s="973"/>
      <c r="E41" s="972"/>
      <c r="F41" s="973"/>
      <c r="G41" s="972"/>
      <c r="H41" s="973"/>
    </row>
    <row r="42" spans="1:8" ht="18" customHeight="1" x14ac:dyDescent="0.3">
      <c r="A42" s="160"/>
      <c r="B42" s="273"/>
      <c r="C42" s="972"/>
      <c r="D42" s="973"/>
      <c r="E42" s="972"/>
      <c r="F42" s="973"/>
      <c r="G42" s="972"/>
      <c r="H42" s="973"/>
    </row>
    <row r="43" spans="1:8" ht="18" customHeight="1" x14ac:dyDescent="0.3">
      <c r="A43" s="160"/>
      <c r="B43" s="273"/>
      <c r="C43" s="972"/>
      <c r="D43" s="973"/>
      <c r="E43" s="972"/>
      <c r="F43" s="973"/>
      <c r="G43" s="972"/>
      <c r="H43" s="973"/>
    </row>
    <row r="44" spans="1:8" ht="18" customHeight="1" x14ac:dyDescent="0.3">
      <c r="A44" s="160"/>
      <c r="B44" s="273"/>
      <c r="C44" s="972"/>
      <c r="D44" s="973"/>
      <c r="E44" s="972"/>
      <c r="F44" s="973"/>
      <c r="G44" s="972"/>
      <c r="H44" s="973"/>
    </row>
    <row r="45" spans="1:8" ht="18" customHeight="1" x14ac:dyDescent="0.3">
      <c r="A45" s="160"/>
      <c r="B45" s="273"/>
      <c r="C45" s="972"/>
      <c r="D45" s="973"/>
      <c r="E45" s="972"/>
      <c r="F45" s="973"/>
      <c r="G45" s="972"/>
      <c r="H45" s="973"/>
    </row>
    <row r="46" spans="1:8" ht="18" customHeight="1" x14ac:dyDescent="0.3">
      <c r="A46" s="160"/>
      <c r="B46" s="273"/>
      <c r="C46" s="972"/>
      <c r="D46" s="973"/>
      <c r="E46" s="972"/>
      <c r="F46" s="973"/>
      <c r="G46" s="972"/>
      <c r="H46" s="973"/>
    </row>
    <row r="47" spans="1:8" ht="18" customHeight="1" x14ac:dyDescent="0.3">
      <c r="A47" s="160"/>
      <c r="B47" s="273"/>
      <c r="C47" s="972"/>
      <c r="D47" s="973"/>
      <c r="E47" s="972"/>
      <c r="F47" s="973"/>
      <c r="G47" s="972"/>
      <c r="H47" s="973"/>
    </row>
    <row r="48" spans="1:8" ht="18" customHeight="1" x14ac:dyDescent="0.3">
      <c r="A48" s="160"/>
      <c r="B48" s="273"/>
      <c r="C48" s="972"/>
      <c r="D48" s="973"/>
      <c r="E48" s="972"/>
      <c r="F48" s="973"/>
      <c r="G48" s="972"/>
      <c r="H48" s="973"/>
    </row>
    <row r="49" spans="1:8" ht="18" customHeight="1" x14ac:dyDescent="0.3">
      <c r="A49" s="160"/>
      <c r="B49" s="273"/>
      <c r="C49" s="972"/>
      <c r="D49" s="973"/>
      <c r="E49" s="972"/>
      <c r="F49" s="973"/>
      <c r="G49" s="972"/>
      <c r="H49" s="973"/>
    </row>
    <row r="50" spans="1:8" ht="18" customHeight="1" x14ac:dyDescent="0.3">
      <c r="A50" s="160"/>
      <c r="B50" s="273"/>
      <c r="C50" s="972"/>
      <c r="D50" s="973"/>
      <c r="E50" s="972"/>
      <c r="F50" s="973"/>
      <c r="G50" s="972"/>
      <c r="H50" s="973"/>
    </row>
    <row r="51" spans="1:8" ht="18" customHeight="1" x14ac:dyDescent="0.3">
      <c r="A51" s="160"/>
      <c r="B51" s="273"/>
      <c r="C51" s="972"/>
      <c r="D51" s="973"/>
      <c r="E51" s="972"/>
      <c r="F51" s="973"/>
      <c r="G51" s="972"/>
      <c r="H51" s="973"/>
    </row>
    <row r="52" spans="1:8" ht="18" customHeight="1" x14ac:dyDescent="0.3">
      <c r="A52" s="160"/>
      <c r="B52" s="273"/>
      <c r="C52" s="972"/>
      <c r="D52" s="973"/>
      <c r="E52" s="972"/>
      <c r="F52" s="973"/>
      <c r="G52" s="972"/>
      <c r="H52" s="973"/>
    </row>
    <row r="53" spans="1:8" ht="18" customHeight="1" x14ac:dyDescent="0.3">
      <c r="A53" s="160"/>
      <c r="B53" s="273"/>
      <c r="C53" s="972"/>
      <c r="D53" s="973"/>
      <c r="E53" s="972"/>
      <c r="F53" s="973"/>
      <c r="G53" s="972"/>
      <c r="H53" s="973"/>
    </row>
    <row r="54" spans="1:8" ht="18" customHeight="1" x14ac:dyDescent="0.3">
      <c r="A54" s="160"/>
      <c r="B54" s="273"/>
      <c r="C54" s="972"/>
      <c r="D54" s="973"/>
      <c r="E54" s="972"/>
      <c r="F54" s="973"/>
      <c r="G54" s="972"/>
      <c r="H54" s="973"/>
    </row>
    <row r="55" spans="1:8" ht="18" customHeight="1" x14ac:dyDescent="0.3">
      <c r="A55" s="160"/>
      <c r="B55" s="273"/>
      <c r="C55" s="972"/>
      <c r="D55" s="973"/>
      <c r="E55" s="972"/>
      <c r="F55" s="973"/>
      <c r="G55" s="972"/>
      <c r="H55" s="973"/>
    </row>
    <row r="56" spans="1:8" ht="18" customHeight="1" x14ac:dyDescent="0.3">
      <c r="A56" s="160"/>
      <c r="B56" s="273"/>
      <c r="C56" s="972"/>
      <c r="D56" s="973"/>
      <c r="E56" s="972"/>
      <c r="F56" s="973"/>
      <c r="G56" s="972"/>
      <c r="H56" s="973"/>
    </row>
    <row r="57" spans="1:8" ht="18" customHeight="1" x14ac:dyDescent="0.3">
      <c r="A57" s="160"/>
      <c r="B57" s="273"/>
      <c r="C57" s="972"/>
      <c r="D57" s="973"/>
      <c r="E57" s="972"/>
      <c r="F57" s="973"/>
      <c r="G57" s="972"/>
      <c r="H57" s="973"/>
    </row>
    <row r="58" spans="1:8" ht="18" customHeight="1" x14ac:dyDescent="0.3">
      <c r="A58" s="160"/>
      <c r="B58" s="273"/>
      <c r="C58" s="972"/>
      <c r="D58" s="973"/>
      <c r="E58" s="972"/>
      <c r="F58" s="973"/>
      <c r="G58" s="972"/>
      <c r="H58" s="973"/>
    </row>
    <row r="59" spans="1:8" ht="18" customHeight="1" x14ac:dyDescent="0.3">
      <c r="A59" s="160"/>
      <c r="B59" s="273"/>
      <c r="C59" s="972"/>
      <c r="D59" s="973"/>
      <c r="E59" s="972"/>
      <c r="F59" s="973"/>
      <c r="G59" s="972"/>
      <c r="H59" s="973"/>
    </row>
    <row r="60" spans="1:8" ht="18" customHeight="1" x14ac:dyDescent="0.3">
      <c r="A60" s="160"/>
      <c r="B60" s="273"/>
      <c r="C60" s="972"/>
      <c r="D60" s="973"/>
      <c r="E60" s="972"/>
      <c r="F60" s="973"/>
      <c r="G60" s="972"/>
      <c r="H60" s="973"/>
    </row>
    <row r="61" spans="1:8" ht="18" customHeight="1" x14ac:dyDescent="0.3">
      <c r="A61" s="160"/>
      <c r="B61" s="273"/>
      <c r="C61" s="972"/>
      <c r="D61" s="973"/>
      <c r="E61" s="972"/>
      <c r="F61" s="973"/>
      <c r="G61" s="972"/>
      <c r="H61" s="973"/>
    </row>
    <row r="62" spans="1:8" ht="18" customHeight="1" x14ac:dyDescent="0.3">
      <c r="A62" s="160"/>
      <c r="B62" s="273"/>
      <c r="C62" s="972"/>
      <c r="D62" s="973"/>
      <c r="E62" s="972"/>
      <c r="F62" s="973"/>
      <c r="G62" s="972"/>
      <c r="H62" s="973"/>
    </row>
    <row r="63" spans="1:8" ht="18" customHeight="1" x14ac:dyDescent="0.3">
      <c r="A63" s="160"/>
      <c r="B63" s="273"/>
      <c r="C63" s="972"/>
      <c r="D63" s="973"/>
      <c r="E63" s="972"/>
      <c r="F63" s="973"/>
      <c r="G63" s="972"/>
      <c r="H63" s="973"/>
    </row>
    <row r="64" spans="1:8" ht="18" customHeight="1" x14ac:dyDescent="0.3">
      <c r="A64" s="160"/>
      <c r="B64" s="273"/>
      <c r="C64" s="972"/>
      <c r="D64" s="973"/>
      <c r="E64" s="972"/>
      <c r="F64" s="973"/>
      <c r="G64" s="972"/>
      <c r="H64" s="973"/>
    </row>
    <row r="65" spans="1:8" ht="18" customHeight="1" x14ac:dyDescent="0.3">
      <c r="A65" s="160"/>
      <c r="B65" s="273"/>
      <c r="C65" s="972"/>
      <c r="D65" s="973"/>
      <c r="E65" s="972"/>
      <c r="F65" s="973"/>
      <c r="G65" s="972"/>
      <c r="H65" s="973"/>
    </row>
    <row r="66" spans="1:8" ht="18" customHeight="1" x14ac:dyDescent="0.3">
      <c r="A66" s="160"/>
      <c r="B66" s="273"/>
      <c r="C66" s="972"/>
      <c r="D66" s="973"/>
      <c r="E66" s="972"/>
      <c r="F66" s="973"/>
      <c r="G66" s="972"/>
      <c r="H66" s="973"/>
    </row>
    <row r="67" spans="1:8" ht="18" customHeight="1" x14ac:dyDescent="0.3">
      <c r="A67" s="160"/>
      <c r="B67" s="273"/>
      <c r="C67" s="972"/>
      <c r="D67" s="973"/>
      <c r="E67" s="972"/>
      <c r="F67" s="973"/>
      <c r="G67" s="972"/>
      <c r="H67" s="973"/>
    </row>
    <row r="68" spans="1:8" ht="18" customHeight="1" x14ac:dyDescent="0.3">
      <c r="A68" s="160"/>
      <c r="B68" s="273"/>
      <c r="C68" s="972"/>
      <c r="D68" s="973"/>
      <c r="E68" s="972"/>
      <c r="F68" s="973"/>
      <c r="G68" s="972"/>
      <c r="H68" s="973"/>
    </row>
    <row r="69" spans="1:8" ht="18" customHeight="1" x14ac:dyDescent="0.3">
      <c r="A69" s="160"/>
      <c r="B69" s="273"/>
      <c r="C69" s="972"/>
      <c r="D69" s="973"/>
      <c r="E69" s="972"/>
      <c r="F69" s="973"/>
      <c r="G69" s="972"/>
      <c r="H69" s="973"/>
    </row>
    <row r="70" spans="1:8" ht="18" customHeight="1" x14ac:dyDescent="0.3">
      <c r="A70" s="160"/>
      <c r="B70" s="273"/>
      <c r="C70" s="972"/>
      <c r="D70" s="973"/>
      <c r="E70" s="972"/>
      <c r="F70" s="973"/>
      <c r="G70" s="972"/>
      <c r="H70" s="973"/>
    </row>
    <row r="71" spans="1:8" ht="18" customHeight="1" x14ac:dyDescent="0.3">
      <c r="A71" s="160"/>
      <c r="B71" s="273"/>
      <c r="C71" s="972"/>
      <c r="D71" s="973"/>
      <c r="E71" s="972"/>
      <c r="F71" s="973"/>
      <c r="G71" s="972"/>
      <c r="H71" s="973"/>
    </row>
    <row r="72" spans="1:8" ht="18" customHeight="1" x14ac:dyDescent="0.3">
      <c r="A72" s="160"/>
      <c r="B72" s="273"/>
      <c r="C72" s="972"/>
      <c r="D72" s="973"/>
      <c r="E72" s="972"/>
      <c r="F72" s="973"/>
      <c r="G72" s="972"/>
      <c r="H72" s="973"/>
    </row>
    <row r="73" spans="1:8" ht="18" customHeight="1" x14ac:dyDescent="0.3">
      <c r="A73" s="160"/>
      <c r="B73" s="273"/>
      <c r="C73" s="972"/>
      <c r="D73" s="973"/>
      <c r="E73" s="972"/>
      <c r="F73" s="973"/>
      <c r="G73" s="972"/>
      <c r="H73" s="973"/>
    </row>
    <row r="74" spans="1:8" ht="18" customHeight="1" x14ac:dyDescent="0.3">
      <c r="A74" s="160"/>
      <c r="B74" s="273"/>
      <c r="C74" s="972"/>
      <c r="D74" s="973"/>
      <c r="E74" s="972"/>
      <c r="F74" s="973"/>
      <c r="G74" s="972"/>
      <c r="H74" s="973"/>
    </row>
    <row r="75" spans="1:8" ht="18" customHeight="1" x14ac:dyDescent="0.3">
      <c r="A75" s="160"/>
      <c r="B75" s="273"/>
      <c r="C75" s="972"/>
      <c r="D75" s="973"/>
      <c r="E75" s="972"/>
      <c r="F75" s="973"/>
      <c r="G75" s="972"/>
      <c r="H75" s="973"/>
    </row>
    <row r="76" spans="1:8" ht="18" customHeight="1" x14ac:dyDescent="0.3">
      <c r="A76" s="160"/>
      <c r="B76" s="273"/>
      <c r="C76" s="972"/>
      <c r="D76" s="973"/>
      <c r="E76" s="972"/>
      <c r="F76" s="973"/>
      <c r="G76" s="972"/>
      <c r="H76" s="973"/>
    </row>
    <row r="77" spans="1:8" ht="18" customHeight="1" x14ac:dyDescent="0.3">
      <c r="A77" s="160"/>
      <c r="B77" s="273"/>
      <c r="C77" s="972"/>
      <c r="D77" s="973"/>
      <c r="E77" s="972"/>
      <c r="F77" s="973"/>
      <c r="G77" s="972"/>
      <c r="H77" s="973"/>
    </row>
    <row r="78" spans="1:8" ht="18" customHeight="1" x14ac:dyDescent="0.3">
      <c r="A78" s="160"/>
      <c r="B78" s="273"/>
      <c r="C78" s="972"/>
      <c r="D78" s="973"/>
      <c r="E78" s="972"/>
      <c r="F78" s="973"/>
      <c r="G78" s="972"/>
      <c r="H78" s="973"/>
    </row>
    <row r="79" spans="1:8" ht="18" customHeight="1" x14ac:dyDescent="0.3">
      <c r="A79" s="160"/>
      <c r="B79" s="273"/>
      <c r="C79" s="972"/>
      <c r="D79" s="973"/>
      <c r="E79" s="972"/>
      <c r="F79" s="973"/>
      <c r="G79" s="972"/>
      <c r="H79" s="973"/>
    </row>
    <row r="80" spans="1:8" ht="18" customHeight="1" x14ac:dyDescent="0.3">
      <c r="A80" s="160"/>
      <c r="B80" s="273"/>
      <c r="C80" s="972"/>
      <c r="D80" s="973"/>
      <c r="E80" s="972"/>
      <c r="F80" s="973"/>
      <c r="G80" s="972"/>
      <c r="H80" s="973"/>
    </row>
    <row r="81" spans="1:8" ht="18" customHeight="1" x14ac:dyDescent="0.3">
      <c r="A81" s="160"/>
      <c r="B81" s="273"/>
      <c r="C81" s="972"/>
      <c r="D81" s="973"/>
      <c r="E81" s="972"/>
      <c r="F81" s="973"/>
      <c r="G81" s="972"/>
      <c r="H81" s="973"/>
    </row>
    <row r="82" spans="1:8" ht="18" customHeight="1" x14ac:dyDescent="0.3">
      <c r="A82" s="160"/>
      <c r="B82" s="273"/>
      <c r="C82" s="972"/>
      <c r="D82" s="973"/>
      <c r="E82" s="972"/>
      <c r="F82" s="973"/>
      <c r="G82" s="972"/>
      <c r="H82" s="973"/>
    </row>
    <row r="83" spans="1:8" ht="18" customHeight="1" x14ac:dyDescent="0.3">
      <c r="A83" s="160"/>
      <c r="B83" s="273"/>
      <c r="C83" s="972"/>
      <c r="D83" s="973"/>
      <c r="E83" s="972"/>
      <c r="F83" s="973"/>
      <c r="G83" s="972"/>
      <c r="H83" s="973"/>
    </row>
    <row r="84" spans="1:8" ht="18" customHeight="1" x14ac:dyDescent="0.3">
      <c r="A84" s="160"/>
      <c r="B84" s="273"/>
      <c r="C84" s="972"/>
      <c r="D84" s="973"/>
      <c r="E84" s="972"/>
      <c r="F84" s="973"/>
      <c r="G84" s="972"/>
      <c r="H84" s="973"/>
    </row>
    <row r="85" spans="1:8" ht="18" customHeight="1" x14ac:dyDescent="0.3">
      <c r="A85" s="160"/>
      <c r="B85" s="273"/>
      <c r="C85" s="972"/>
      <c r="D85" s="973"/>
      <c r="E85" s="972"/>
      <c r="F85" s="973"/>
      <c r="G85" s="972"/>
      <c r="H85" s="973"/>
    </row>
    <row r="86" spans="1:8" ht="18" customHeight="1" x14ac:dyDescent="0.3">
      <c r="A86" s="160"/>
      <c r="B86" s="273"/>
      <c r="C86" s="972"/>
      <c r="D86" s="973"/>
      <c r="E86" s="972"/>
      <c r="F86" s="973"/>
      <c r="G86" s="972"/>
      <c r="H86" s="973"/>
    </row>
    <row r="87" spans="1:8" ht="18" customHeight="1" x14ac:dyDescent="0.3">
      <c r="A87" s="160"/>
      <c r="B87" s="273"/>
      <c r="C87" s="972"/>
      <c r="D87" s="973"/>
      <c r="E87" s="972"/>
      <c r="F87" s="973"/>
      <c r="G87" s="972"/>
      <c r="H87" s="973"/>
    </row>
    <row r="88" spans="1:8" ht="18" customHeight="1" x14ac:dyDescent="0.3">
      <c r="A88" s="160"/>
      <c r="B88" s="273"/>
      <c r="C88" s="972"/>
      <c r="D88" s="973"/>
      <c r="E88" s="972"/>
      <c r="F88" s="973"/>
      <c r="G88" s="972"/>
      <c r="H88" s="973"/>
    </row>
    <row r="89" spans="1:8" ht="18" customHeight="1" x14ac:dyDescent="0.3">
      <c r="A89" s="160"/>
      <c r="B89" s="273"/>
      <c r="C89" s="972"/>
      <c r="D89" s="973"/>
      <c r="E89" s="972"/>
      <c r="F89" s="973"/>
      <c r="G89" s="972"/>
      <c r="H89" s="973"/>
    </row>
    <row r="90" spans="1:8" ht="18" customHeight="1" thickBot="1" x14ac:dyDescent="0.35">
      <c r="A90" s="465"/>
      <c r="B90" s="466"/>
      <c r="C90" s="466"/>
      <c r="D90" s="466"/>
      <c r="E90" s="466"/>
      <c r="F90" s="469"/>
      <c r="G90" s="469"/>
      <c r="H90" s="470"/>
    </row>
    <row r="91" spans="1:8" s="471" customFormat="1" ht="18" customHeight="1" thickBot="1" x14ac:dyDescent="0.35">
      <c r="A91" s="1172" t="s">
        <v>299</v>
      </c>
      <c r="B91" s="1173"/>
      <c r="C91" s="1187">
        <f>IFERROR(AVERAGE(C30:C89),"")</f>
        <v>0.58742857142857141</v>
      </c>
      <c r="D91" s="1120"/>
      <c r="E91" s="1187">
        <f>IFERROR(AVERAGE(E30:E89),"")</f>
        <v>0.59100000000000008</v>
      </c>
      <c r="F91" s="1120"/>
      <c r="G91" s="1187">
        <f>IFERROR(AVERAGE(G30:G89),"")</f>
        <v>0.59528571428571442</v>
      </c>
      <c r="H91" s="1120"/>
    </row>
    <row r="92" spans="1:8" ht="18" customHeight="1" x14ac:dyDescent="0.3"/>
    <row r="93" spans="1:8" ht="18" customHeight="1" x14ac:dyDescent="0.3"/>
    <row r="94" spans="1:8" ht="18" customHeight="1" x14ac:dyDescent="0.3"/>
    <row r="95" spans="1:8" ht="18" customHeight="1" x14ac:dyDescent="0.3"/>
    <row r="96" spans="1:8" ht="18" customHeight="1" x14ac:dyDescent="0.3"/>
    <row r="97" ht="18" customHeight="1" x14ac:dyDescent="0.3"/>
    <row r="98" ht="18" customHeight="1" x14ac:dyDescent="0.3"/>
    <row r="99" ht="18" customHeight="1" x14ac:dyDescent="0.3"/>
    <row r="100" ht="18" customHeight="1" x14ac:dyDescent="0.3"/>
    <row r="101" ht="18" customHeight="1" x14ac:dyDescent="0.3"/>
    <row r="102" ht="18" customHeight="1" x14ac:dyDescent="0.3"/>
    <row r="103" ht="18" customHeight="1" x14ac:dyDescent="0.3"/>
  </sheetData>
  <sheetProtection algorithmName="SHA-512" hashValue="ILZKKc3WS+twRRWzNE7b26XSbBA4dlZlc6GJk5qUjb2c2hgLtI3G7Ksd//z/i5L8CERo98xSI2irc1Gp936dNg==" saltValue="LaBVxpN0A2JhR7tcX5fpHQ==" spinCount="100000" sheet="1"/>
  <mergeCells count="224">
    <mergeCell ref="C89:D89"/>
    <mergeCell ref="E89:F89"/>
    <mergeCell ref="G89:H89"/>
    <mergeCell ref="G91:H91"/>
    <mergeCell ref="E91:F91"/>
    <mergeCell ref="C91:D91"/>
    <mergeCell ref="C87:D87"/>
    <mergeCell ref="E87:F87"/>
    <mergeCell ref="G87:H87"/>
    <mergeCell ref="C88:D88"/>
    <mergeCell ref="E88:F88"/>
    <mergeCell ref="G88:H88"/>
    <mergeCell ref="C85:D85"/>
    <mergeCell ref="E85:F85"/>
    <mergeCell ref="G85:H85"/>
    <mergeCell ref="C86:D86"/>
    <mergeCell ref="E86:F86"/>
    <mergeCell ref="G86:H86"/>
    <mergeCell ref="C83:D83"/>
    <mergeCell ref="E83:F83"/>
    <mergeCell ref="G83:H83"/>
    <mergeCell ref="C84:D84"/>
    <mergeCell ref="E84:F84"/>
    <mergeCell ref="G84:H84"/>
    <mergeCell ref="C81:D81"/>
    <mergeCell ref="E81:F81"/>
    <mergeCell ref="G81:H81"/>
    <mergeCell ref="C82:D82"/>
    <mergeCell ref="E82:F82"/>
    <mergeCell ref="G82:H82"/>
    <mergeCell ref="C79:D79"/>
    <mergeCell ref="E79:F79"/>
    <mergeCell ref="G79:H79"/>
    <mergeCell ref="C80:D80"/>
    <mergeCell ref="E80:F80"/>
    <mergeCell ref="G80:H80"/>
    <mergeCell ref="C77:D77"/>
    <mergeCell ref="E77:F77"/>
    <mergeCell ref="G77:H77"/>
    <mergeCell ref="C78:D78"/>
    <mergeCell ref="E78:F78"/>
    <mergeCell ref="G78:H78"/>
    <mergeCell ref="C75:D75"/>
    <mergeCell ref="E75:F75"/>
    <mergeCell ref="G75:H75"/>
    <mergeCell ref="C76:D76"/>
    <mergeCell ref="E76:F76"/>
    <mergeCell ref="G76:H76"/>
    <mergeCell ref="C73:D73"/>
    <mergeCell ref="E73:F73"/>
    <mergeCell ref="G73:H73"/>
    <mergeCell ref="C74:D74"/>
    <mergeCell ref="E74:F74"/>
    <mergeCell ref="G74:H74"/>
    <mergeCell ref="C71:D71"/>
    <mergeCell ref="E71:F71"/>
    <mergeCell ref="G71:H71"/>
    <mergeCell ref="C72:D72"/>
    <mergeCell ref="E72:F72"/>
    <mergeCell ref="G72:H72"/>
    <mergeCell ref="C69:D69"/>
    <mergeCell ref="E69:F69"/>
    <mergeCell ref="G69:H69"/>
    <mergeCell ref="C70:D70"/>
    <mergeCell ref="E70:F70"/>
    <mergeCell ref="G70:H70"/>
    <mergeCell ref="C67:D67"/>
    <mergeCell ref="E67:F67"/>
    <mergeCell ref="G67:H67"/>
    <mergeCell ref="C68:D68"/>
    <mergeCell ref="E68:F68"/>
    <mergeCell ref="G68:H68"/>
    <mergeCell ref="C65:D65"/>
    <mergeCell ref="E65:F65"/>
    <mergeCell ref="G65:H65"/>
    <mergeCell ref="C66:D66"/>
    <mergeCell ref="E66:F66"/>
    <mergeCell ref="G66:H66"/>
    <mergeCell ref="C63:D63"/>
    <mergeCell ref="E63:F63"/>
    <mergeCell ref="G63:H63"/>
    <mergeCell ref="C64:D64"/>
    <mergeCell ref="E64:F64"/>
    <mergeCell ref="G64:H64"/>
    <mergeCell ref="C61:D61"/>
    <mergeCell ref="E61:F61"/>
    <mergeCell ref="G61:H61"/>
    <mergeCell ref="C62:D62"/>
    <mergeCell ref="E62:F62"/>
    <mergeCell ref="G62:H62"/>
    <mergeCell ref="C59:D59"/>
    <mergeCell ref="E59:F59"/>
    <mergeCell ref="G59:H59"/>
    <mergeCell ref="C60:D60"/>
    <mergeCell ref="E60:F60"/>
    <mergeCell ref="G60:H60"/>
    <mergeCell ref="C57:D57"/>
    <mergeCell ref="E57:F57"/>
    <mergeCell ref="G57:H57"/>
    <mergeCell ref="C58:D58"/>
    <mergeCell ref="E58:F58"/>
    <mergeCell ref="G58:H58"/>
    <mergeCell ref="C55:D55"/>
    <mergeCell ref="E55:F55"/>
    <mergeCell ref="G55:H55"/>
    <mergeCell ref="C56:D56"/>
    <mergeCell ref="E56:F56"/>
    <mergeCell ref="G56:H56"/>
    <mergeCell ref="C53:D53"/>
    <mergeCell ref="E53:F53"/>
    <mergeCell ref="G53:H53"/>
    <mergeCell ref="C54:D54"/>
    <mergeCell ref="E54:F54"/>
    <mergeCell ref="G54:H54"/>
    <mergeCell ref="C51:D51"/>
    <mergeCell ref="E51:F51"/>
    <mergeCell ref="G51:H51"/>
    <mergeCell ref="C52:D52"/>
    <mergeCell ref="E52:F52"/>
    <mergeCell ref="G52:H52"/>
    <mergeCell ref="C49:D49"/>
    <mergeCell ref="E49:F49"/>
    <mergeCell ref="G49:H49"/>
    <mergeCell ref="C50:D50"/>
    <mergeCell ref="E50:F50"/>
    <mergeCell ref="G50:H50"/>
    <mergeCell ref="C47:D47"/>
    <mergeCell ref="E47:F47"/>
    <mergeCell ref="G47:H47"/>
    <mergeCell ref="C48:D48"/>
    <mergeCell ref="E48:F48"/>
    <mergeCell ref="G48:H48"/>
    <mergeCell ref="C45:D45"/>
    <mergeCell ref="E45:F45"/>
    <mergeCell ref="G45:H45"/>
    <mergeCell ref="C46:D46"/>
    <mergeCell ref="E46:F46"/>
    <mergeCell ref="G46:H46"/>
    <mergeCell ref="C43:D43"/>
    <mergeCell ref="E43:F43"/>
    <mergeCell ref="G43:H43"/>
    <mergeCell ref="C44:D44"/>
    <mergeCell ref="E44:F44"/>
    <mergeCell ref="G44:H44"/>
    <mergeCell ref="C41:D41"/>
    <mergeCell ref="E41:F41"/>
    <mergeCell ref="G41:H41"/>
    <mergeCell ref="C42:D42"/>
    <mergeCell ref="E42:F42"/>
    <mergeCell ref="G42:H42"/>
    <mergeCell ref="C39:D39"/>
    <mergeCell ref="E39:F39"/>
    <mergeCell ref="G39:H39"/>
    <mergeCell ref="C40:D40"/>
    <mergeCell ref="E40:F40"/>
    <mergeCell ref="G40:H40"/>
    <mergeCell ref="C37:D37"/>
    <mergeCell ref="E37:F37"/>
    <mergeCell ref="G37:H37"/>
    <mergeCell ref="C38:D38"/>
    <mergeCell ref="E38:F38"/>
    <mergeCell ref="G38:H38"/>
    <mergeCell ref="C35:D35"/>
    <mergeCell ref="E35:F35"/>
    <mergeCell ref="G35:H35"/>
    <mergeCell ref="C36:D36"/>
    <mergeCell ref="E36:F36"/>
    <mergeCell ref="G36:H36"/>
    <mergeCell ref="C33:D33"/>
    <mergeCell ref="E33:F33"/>
    <mergeCell ref="G33:H33"/>
    <mergeCell ref="C34:D34"/>
    <mergeCell ref="E34:F34"/>
    <mergeCell ref="G34:H34"/>
    <mergeCell ref="C31:D31"/>
    <mergeCell ref="E31:F31"/>
    <mergeCell ref="G31:H31"/>
    <mergeCell ref="C32:D32"/>
    <mergeCell ref="E32:F32"/>
    <mergeCell ref="G32:H32"/>
    <mergeCell ref="E17:F17"/>
    <mergeCell ref="G17:H17"/>
    <mergeCell ref="G16:H16"/>
    <mergeCell ref="G30:H30"/>
    <mergeCell ref="E30:F30"/>
    <mergeCell ref="C20:D20"/>
    <mergeCell ref="C19:D19"/>
    <mergeCell ref="C18:D18"/>
    <mergeCell ref="C17:D17"/>
    <mergeCell ref="C16:D16"/>
    <mergeCell ref="A24:H24"/>
    <mergeCell ref="A91:B91"/>
    <mergeCell ref="A16:A17"/>
    <mergeCell ref="B16:B17"/>
    <mergeCell ref="A22:B22"/>
    <mergeCell ref="A28:A29"/>
    <mergeCell ref="B28:B29"/>
    <mergeCell ref="G22:H22"/>
    <mergeCell ref="G20:H20"/>
    <mergeCell ref="G19:H19"/>
    <mergeCell ref="G18:H18"/>
    <mergeCell ref="E18:F18"/>
    <mergeCell ref="E19:F19"/>
    <mergeCell ref="E20:F20"/>
    <mergeCell ref="E22:F22"/>
    <mergeCell ref="C22:D22"/>
    <mergeCell ref="C30:D30"/>
    <mergeCell ref="C29:D29"/>
    <mergeCell ref="E29:F29"/>
    <mergeCell ref="G29:H29"/>
    <mergeCell ref="G28:H28"/>
    <mergeCell ref="E28:F28"/>
    <mergeCell ref="C28:D28"/>
    <mergeCell ref="E16:F16"/>
    <mergeCell ref="A26:D26"/>
    <mergeCell ref="A1:H1"/>
    <mergeCell ref="A2:H2"/>
    <mergeCell ref="B14:H14"/>
    <mergeCell ref="B7:H7"/>
    <mergeCell ref="B8:H8"/>
    <mergeCell ref="B9:H9"/>
    <mergeCell ref="B10:H10"/>
    <mergeCell ref="B11:H11"/>
    <mergeCell ref="B12:H12"/>
  </mergeCells>
  <dataValidations count="2">
    <dataValidation type="custom" allowBlank="1" showInputMessage="1" showErrorMessage="1" error="Must use a numerical value only in this cell." sqref="C30:H89">
      <formula1>ISNUMBER(C30)</formula1>
    </dataValidation>
    <dataValidation type="list" allowBlank="1" showInputMessage="1" showErrorMessage="1" sqref="F26">
      <formula1>$O$1:$O$2</formula1>
    </dataValidation>
  </dataValidations>
  <pageMargins left="0.7" right="0.7" top="0.75" bottom="0.75" header="0.3" footer="0.3"/>
  <pageSetup scale="60" fitToHeight="10" orientation="landscape" r:id="rId1"/>
  <headerFooter>
    <oddFooter>&amp;R&amp;A - Page &amp;P of &amp;N</oddFooter>
  </headerFooter>
  <rowBreaks count="1" manualBreakCount="1">
    <brk id="23" max="6"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FF7C80"/>
    <pageSetUpPr fitToPage="1"/>
  </sheetPr>
  <dimension ref="A1:L25"/>
  <sheetViews>
    <sheetView showGridLines="0" zoomScale="70" zoomScaleNormal="70" workbookViewId="0">
      <selection activeCell="C20" sqref="C20"/>
    </sheetView>
  </sheetViews>
  <sheetFormatPr defaultColWidth="8.88671875" defaultRowHeight="14.4" x14ac:dyDescent="0.3"/>
  <cols>
    <col min="1" max="1" width="20.88671875" customWidth="1"/>
    <col min="2" max="2" width="24.88671875" bestFit="1" customWidth="1"/>
    <col min="3" max="8" width="20.6640625" customWidth="1"/>
    <col min="11" max="11" width="23.44140625" customWidth="1"/>
  </cols>
  <sheetData>
    <row r="1" spans="1:12" s="6" customFormat="1" ht="18" x14ac:dyDescent="0.3">
      <c r="A1" s="752" t="str">
        <f>'Filing and Storage Cabinets'!A1:H1</f>
        <v>Attachment D: Cost Schedule</v>
      </c>
      <c r="B1" s="752"/>
      <c r="C1" s="752"/>
      <c r="D1" s="752"/>
      <c r="E1" s="752"/>
      <c r="F1" s="752"/>
      <c r="G1" s="752"/>
      <c r="H1" s="752"/>
      <c r="I1" s="80"/>
      <c r="J1" s="80"/>
      <c r="K1" s="80"/>
    </row>
    <row r="2" spans="1:12" s="21" customFormat="1" ht="18" customHeight="1" thickBot="1" x14ac:dyDescent="0.35">
      <c r="A2" s="758" t="s">
        <v>224</v>
      </c>
      <c r="B2" s="758"/>
      <c r="C2" s="758"/>
      <c r="D2" s="758"/>
      <c r="E2" s="758"/>
      <c r="F2" s="758"/>
      <c r="G2" s="758"/>
      <c r="H2" s="758"/>
      <c r="I2" s="80"/>
      <c r="J2" s="80"/>
      <c r="K2" s="80"/>
    </row>
    <row r="3" spans="1:12" s="21" customFormat="1" ht="6.75" customHeight="1" x14ac:dyDescent="0.3">
      <c r="A3" s="111"/>
      <c r="B3" s="111"/>
      <c r="C3" s="111"/>
      <c r="D3" s="111"/>
      <c r="E3" s="111"/>
      <c r="F3" s="111"/>
      <c r="G3" s="111"/>
      <c r="H3" s="111"/>
      <c r="I3" s="111"/>
      <c r="J3" s="111"/>
      <c r="K3" s="109"/>
      <c r="L3" s="1"/>
    </row>
    <row r="4" spans="1:12" s="6" customFormat="1" ht="18" customHeight="1" x14ac:dyDescent="0.3">
      <c r="A4" s="111" t="str">
        <f>Scores!B4</f>
        <v>Vendor Name:</v>
      </c>
      <c r="B4" s="80" t="str">
        <f>Scores!E4</f>
        <v xml:space="preserve">Allsteel Inc. </v>
      </c>
      <c r="C4" s="80"/>
      <c r="D4" s="80"/>
      <c r="E4" s="80"/>
      <c r="F4" s="80"/>
      <c r="G4" s="80"/>
      <c r="H4" s="80"/>
      <c r="I4" s="80"/>
      <c r="J4" s="80"/>
    </row>
    <row r="5" spans="1:12" s="21" customFormat="1" ht="9.75" customHeight="1" thickBot="1" x14ac:dyDescent="0.35">
      <c r="A5" s="111"/>
      <c r="B5" s="80"/>
      <c r="C5" s="80"/>
      <c r="D5" s="80"/>
      <c r="E5" s="80"/>
      <c r="F5" s="80"/>
      <c r="G5" s="80"/>
      <c r="H5" s="80"/>
      <c r="I5" s="80"/>
      <c r="J5" s="80"/>
    </row>
    <row r="6" spans="1:12" s="12" customFormat="1" ht="18" customHeight="1" x14ac:dyDescent="0.3">
      <c r="A6" s="221" t="s">
        <v>6</v>
      </c>
      <c r="B6" s="222" t="s">
        <v>5</v>
      </c>
      <c r="C6" s="222"/>
      <c r="D6" s="222"/>
      <c r="E6" s="222"/>
      <c r="F6" s="222"/>
      <c r="G6" s="222"/>
      <c r="H6" s="223"/>
    </row>
    <row r="7" spans="1:12" s="100" customFormat="1" ht="18" customHeight="1" x14ac:dyDescent="0.3">
      <c r="A7" s="142">
        <v>1</v>
      </c>
      <c r="B7" s="1189" t="s">
        <v>225</v>
      </c>
      <c r="C7" s="1189"/>
      <c r="D7" s="1189"/>
      <c r="E7" s="1189"/>
      <c r="F7" s="1189"/>
      <c r="G7" s="1189"/>
      <c r="H7" s="1190"/>
    </row>
    <row r="8" spans="1:12" s="12" customFormat="1" ht="18" customHeight="1" x14ac:dyDescent="0.3">
      <c r="A8" s="142">
        <v>2</v>
      </c>
      <c r="B8" s="1189" t="s">
        <v>298</v>
      </c>
      <c r="C8" s="1189"/>
      <c r="D8" s="1189"/>
      <c r="E8" s="1189"/>
      <c r="F8" s="1189"/>
      <c r="G8" s="1189"/>
      <c r="H8" s="1190"/>
    </row>
    <row r="9" spans="1:12" s="12" customFormat="1" ht="18" customHeight="1" x14ac:dyDescent="0.3">
      <c r="A9" s="142">
        <v>3</v>
      </c>
      <c r="B9" s="1189" t="s">
        <v>227</v>
      </c>
      <c r="C9" s="1189"/>
      <c r="D9" s="1189"/>
      <c r="E9" s="1189"/>
      <c r="F9" s="1189"/>
      <c r="G9" s="1189"/>
      <c r="H9" s="1190"/>
    </row>
    <row r="10" spans="1:12" s="100" customFormat="1" ht="30" customHeight="1" x14ac:dyDescent="0.3">
      <c r="A10" s="147">
        <v>4</v>
      </c>
      <c r="B10" s="772" t="s">
        <v>412</v>
      </c>
      <c r="C10" s="773"/>
      <c r="D10" s="773"/>
      <c r="E10" s="773"/>
      <c r="F10" s="773"/>
      <c r="G10" s="773"/>
      <c r="H10" s="774"/>
    </row>
    <row r="11" spans="1:12" s="100" customFormat="1" ht="30" customHeight="1" x14ac:dyDescent="0.3">
      <c r="A11" s="147">
        <v>5</v>
      </c>
      <c r="B11" s="772" t="s">
        <v>232</v>
      </c>
      <c r="C11" s="773"/>
      <c r="D11" s="773"/>
      <c r="E11" s="773"/>
      <c r="F11" s="773"/>
      <c r="G11" s="773"/>
      <c r="H11" s="774"/>
    </row>
    <row r="12" spans="1:12" s="14" customFormat="1" ht="15" thickBot="1" x14ac:dyDescent="0.35">
      <c r="A12" s="144">
        <v>6</v>
      </c>
      <c r="B12" s="1191" t="s">
        <v>208</v>
      </c>
      <c r="C12" s="1191"/>
      <c r="D12" s="1191"/>
      <c r="E12" s="1191"/>
      <c r="F12" s="1191"/>
      <c r="G12" s="1191"/>
      <c r="H12" s="1192"/>
    </row>
    <row r="13" spans="1:12" s="12" customFormat="1" ht="18" customHeight="1" thickBot="1" x14ac:dyDescent="0.35">
      <c r="A13" s="11"/>
      <c r="B13" s="40"/>
      <c r="C13" s="40"/>
      <c r="D13" s="40"/>
      <c r="E13" s="40"/>
      <c r="F13" s="40"/>
      <c r="G13" s="40"/>
      <c r="H13" s="40"/>
    </row>
    <row r="14" spans="1:12" s="12" customFormat="1" ht="18" customHeight="1" thickBot="1" x14ac:dyDescent="0.35">
      <c r="A14" s="1195" t="s">
        <v>67</v>
      </c>
      <c r="B14" s="1196"/>
      <c r="C14" s="1196"/>
      <c r="D14" s="1196"/>
      <c r="E14" s="1196"/>
      <c r="F14" s="1196"/>
      <c r="G14" s="1196"/>
      <c r="H14" s="1197"/>
    </row>
    <row r="15" spans="1:12" s="12" customFormat="1" ht="7.5" customHeight="1" x14ac:dyDescent="0.3">
      <c r="A15" s="62"/>
      <c r="B15" s="62"/>
      <c r="C15" s="62"/>
      <c r="D15" s="62"/>
      <c r="E15" s="55"/>
      <c r="F15" s="55"/>
      <c r="G15" s="55"/>
      <c r="H15" s="55"/>
    </row>
    <row r="16" spans="1:12" s="12" customFormat="1" ht="32.1" customHeight="1" x14ac:dyDescent="0.3">
      <c r="A16" s="27"/>
      <c r="B16" s="224" t="s">
        <v>9</v>
      </c>
      <c r="C16" s="224" t="s">
        <v>8</v>
      </c>
      <c r="D16" s="225" t="s">
        <v>150</v>
      </c>
      <c r="E16" s="1193" t="s">
        <v>7</v>
      </c>
      <c r="F16" s="1193"/>
      <c r="G16" s="1194" t="s">
        <v>40</v>
      </c>
      <c r="H16" s="1194"/>
      <c r="K16" s="104"/>
    </row>
    <row r="17" spans="1:11" s="12" customFormat="1" ht="18" customHeight="1" x14ac:dyDescent="0.3">
      <c r="A17" s="220" t="s">
        <v>3</v>
      </c>
      <c r="B17" s="79" t="s">
        <v>452</v>
      </c>
      <c r="C17" s="191">
        <v>7600000</v>
      </c>
      <c r="D17" s="37" t="str">
        <f>'Architectural Walls Detail'!C91</f>
        <v/>
      </c>
      <c r="E17" s="1188" t="str">
        <f>IFERROR(C17*D17,"")</f>
        <v/>
      </c>
      <c r="F17" s="1004"/>
      <c r="G17" s="981" t="str">
        <f>IFERROR(C17-E17,"")</f>
        <v/>
      </c>
      <c r="H17" s="982"/>
      <c r="K17" s="344"/>
    </row>
    <row r="18" spans="1:11" s="12" customFormat="1" ht="18" customHeight="1" x14ac:dyDescent="0.3">
      <c r="A18" s="220" t="s">
        <v>4</v>
      </c>
      <c r="B18" s="79" t="s">
        <v>453</v>
      </c>
      <c r="C18" s="51">
        <v>2300000</v>
      </c>
      <c r="D18" s="37" t="str">
        <f>'Architectural Walls Detail'!E91</f>
        <v/>
      </c>
      <c r="E18" s="1188" t="str">
        <f>IFERROR(C18*D18,"")</f>
        <v/>
      </c>
      <c r="F18" s="1004"/>
      <c r="G18" s="981" t="str">
        <f>IFERROR(C18-E18,"")</f>
        <v/>
      </c>
      <c r="H18" s="982"/>
      <c r="K18" s="344"/>
    </row>
    <row r="19" spans="1:11" s="12" customFormat="1" ht="18" customHeight="1" x14ac:dyDescent="0.3">
      <c r="A19" s="220" t="s">
        <v>2</v>
      </c>
      <c r="B19" s="79" t="s">
        <v>347</v>
      </c>
      <c r="C19" s="51">
        <v>590000</v>
      </c>
      <c r="D19" s="37" t="str">
        <f>'Architectural Walls Detail'!G91</f>
        <v/>
      </c>
      <c r="E19" s="1188" t="str">
        <f>IFERROR(C19*D19,"")</f>
        <v/>
      </c>
      <c r="F19" s="1004"/>
      <c r="G19" s="981" t="str">
        <f>IFERROR(C19-E19,"")</f>
        <v/>
      </c>
      <c r="H19" s="982"/>
      <c r="K19" s="344"/>
    </row>
    <row r="20" spans="1:11" s="12" customFormat="1" ht="18" customHeight="1" thickBot="1" x14ac:dyDescent="0.35">
      <c r="A20" s="3"/>
      <c r="B20" s="15"/>
      <c r="C20" s="39"/>
      <c r="D20" s="4"/>
      <c r="E20" s="4"/>
      <c r="F20" s="52"/>
      <c r="G20" s="48"/>
      <c r="H20" s="48"/>
      <c r="K20" s="104"/>
    </row>
    <row r="21" spans="1:11" s="12" customFormat="1" ht="18" customHeight="1" thickBot="1" x14ac:dyDescent="0.35">
      <c r="A21" s="3"/>
      <c r="B21" s="1000" t="s">
        <v>72</v>
      </c>
      <c r="C21" s="1001"/>
      <c r="D21" s="1001"/>
      <c r="E21" s="1001"/>
      <c r="F21" s="1001"/>
      <c r="G21" s="998">
        <f>SUM(G17:H19)</f>
        <v>0</v>
      </c>
      <c r="H21" s="999"/>
      <c r="K21" s="104"/>
    </row>
    <row r="22" spans="1:11" s="12" customFormat="1" ht="18" customHeight="1" thickBot="1" x14ac:dyDescent="0.35">
      <c r="A22" s="62"/>
      <c r="B22" s="62"/>
      <c r="C22" s="62"/>
      <c r="D22" s="62"/>
      <c r="E22" s="55"/>
      <c r="F22" s="55"/>
      <c r="G22" s="55"/>
      <c r="H22" s="55"/>
    </row>
    <row r="23" spans="1:11" ht="15" thickBot="1" x14ac:dyDescent="0.35">
      <c r="B23" s="1000" t="s">
        <v>296</v>
      </c>
      <c r="C23" s="1001"/>
      <c r="D23" s="1001"/>
      <c r="E23" s="1001"/>
      <c r="F23" s="1001"/>
      <c r="G23" s="998">
        <f>'Architectural Typical Project'!K274</f>
        <v>24055.304999999993</v>
      </c>
      <c r="H23" s="999"/>
    </row>
    <row r="24" spans="1:11" ht="15" thickBot="1" x14ac:dyDescent="0.35">
      <c r="B24" s="1"/>
      <c r="C24" s="1"/>
      <c r="D24" s="1"/>
      <c r="E24" s="1"/>
      <c r="F24" s="1"/>
      <c r="G24" s="1"/>
      <c r="H24" s="1"/>
    </row>
    <row r="25" spans="1:11" ht="15" thickBot="1" x14ac:dyDescent="0.35">
      <c r="B25" s="1000" t="s">
        <v>233</v>
      </c>
      <c r="C25" s="1001"/>
      <c r="D25" s="1001"/>
      <c r="E25" s="1001"/>
      <c r="F25" s="1001"/>
      <c r="G25" s="998">
        <f>G23+G21</f>
        <v>24055.304999999993</v>
      </c>
      <c r="H25" s="999"/>
    </row>
  </sheetData>
  <sheetProtection algorithmName="SHA-512" hashValue="yLLQOVwV+5DO7uVL8TnQSlrPZ/mdMkjSuhi1Y+usXQx0hRDGg1k3MsaNN+e0r1VSP5wYd1yO7lFYWhG6MDrxUA==" saltValue="wc1cQOc701HAOfycssu5sg==" spinCount="100000" sheet="1"/>
  <mergeCells count="23">
    <mergeCell ref="B23:F23"/>
    <mergeCell ref="G23:H23"/>
    <mergeCell ref="B25:F25"/>
    <mergeCell ref="G25:H25"/>
    <mergeCell ref="B7:H7"/>
    <mergeCell ref="B10:H10"/>
    <mergeCell ref="B11:H11"/>
    <mergeCell ref="B8:H8"/>
    <mergeCell ref="B9:H9"/>
    <mergeCell ref="B12:H12"/>
    <mergeCell ref="E16:F16"/>
    <mergeCell ref="G16:H16"/>
    <mergeCell ref="A14:H14"/>
    <mergeCell ref="E17:F17"/>
    <mergeCell ref="G17:H17"/>
    <mergeCell ref="E18:F18"/>
    <mergeCell ref="B21:F21"/>
    <mergeCell ref="G21:H21"/>
    <mergeCell ref="A1:H1"/>
    <mergeCell ref="A2:H2"/>
    <mergeCell ref="G18:H18"/>
    <mergeCell ref="E19:F19"/>
    <mergeCell ref="G19:H19"/>
  </mergeCells>
  <pageMargins left="0.7" right="0.7" top="0.75" bottom="0.75" header="0.3" footer="0.3"/>
  <pageSetup scale="71" fitToHeight="5" orientation="landscape" r:id="rId1"/>
  <headerFooter>
    <oddFooter>&amp;R&amp;A - 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3" tint="0.59999389629810485"/>
    <pageSetUpPr fitToPage="1"/>
  </sheetPr>
  <dimension ref="A1:L34"/>
  <sheetViews>
    <sheetView showGridLines="0" topLeftCell="A7" zoomScale="55" zoomScaleNormal="55" zoomScalePageLayoutView="90" workbookViewId="0">
      <selection activeCell="C18" sqref="C18:D18"/>
    </sheetView>
  </sheetViews>
  <sheetFormatPr defaultColWidth="8.88671875" defaultRowHeight="14.4" x14ac:dyDescent="0.3"/>
  <cols>
    <col min="1" max="1" width="18.44140625" style="19" customWidth="1"/>
    <col min="2" max="2" width="27.33203125" style="6" customWidth="1"/>
    <col min="3" max="5" width="15.6640625" style="6" customWidth="1"/>
    <col min="6" max="7" width="15.6640625" style="20" customWidth="1"/>
    <col min="8" max="9" width="15.6640625" style="47" customWidth="1"/>
    <col min="10" max="10" width="15.6640625" style="45" customWidth="1"/>
    <col min="11" max="11" width="14.6640625" style="6" customWidth="1"/>
    <col min="12" max="14" width="8.88671875" style="6" customWidth="1"/>
    <col min="15" max="15" width="20.109375" style="6" customWidth="1"/>
    <col min="16" max="21" width="8.88671875" style="6" customWidth="1"/>
    <col min="22" max="16384" width="8.88671875" style="6"/>
  </cols>
  <sheetData>
    <row r="1" spans="1:11" ht="18" x14ac:dyDescent="0.3">
      <c r="A1" s="752" t="str">
        <f>Scores!B1</f>
        <v>Attachment D: Cost Schedule</v>
      </c>
      <c r="B1" s="752"/>
      <c r="C1" s="752"/>
      <c r="D1" s="752"/>
      <c r="E1" s="752"/>
      <c r="F1" s="752"/>
      <c r="G1" s="752"/>
      <c r="H1" s="752"/>
      <c r="I1" s="752"/>
      <c r="J1" s="752"/>
    </row>
    <row r="2" spans="1:11" s="21" customFormat="1" ht="18" customHeight="1" thickBot="1" x14ac:dyDescent="0.35">
      <c r="A2" s="758" t="s">
        <v>175</v>
      </c>
      <c r="B2" s="758"/>
      <c r="C2" s="758"/>
      <c r="D2" s="758"/>
      <c r="E2" s="758"/>
      <c r="F2" s="758"/>
      <c r="G2" s="758"/>
      <c r="H2" s="758"/>
      <c r="I2" s="758"/>
      <c r="J2" s="758"/>
      <c r="K2" s="109"/>
    </row>
    <row r="3" spans="1:11" s="21" customFormat="1" ht="6.75" customHeight="1" x14ac:dyDescent="0.3">
      <c r="A3" s="353"/>
      <c r="B3" s="353"/>
      <c r="C3" s="353"/>
      <c r="D3" s="353"/>
      <c r="E3" s="353"/>
      <c r="F3" s="353"/>
      <c r="G3" s="353"/>
      <c r="H3" s="353"/>
      <c r="I3" s="353"/>
      <c r="J3" s="353"/>
      <c r="K3" s="109"/>
    </row>
    <row r="4" spans="1:11" ht="18" customHeight="1" x14ac:dyDescent="0.3">
      <c r="A4" s="353" t="str">
        <f>Scores!B4</f>
        <v>Vendor Name:</v>
      </c>
      <c r="B4" s="80" t="str">
        <f>Scores!E4</f>
        <v xml:space="preserve">Allsteel Inc. </v>
      </c>
      <c r="C4" s="80"/>
      <c r="D4" s="80"/>
      <c r="E4" s="80"/>
      <c r="F4" s="80"/>
      <c r="G4" s="80"/>
      <c r="H4" s="80"/>
      <c r="I4" s="80"/>
      <c r="J4" s="80"/>
      <c r="K4" s="110"/>
    </row>
    <row r="5" spans="1:11" s="21" customFormat="1" ht="9.75" customHeight="1" thickBot="1" x14ac:dyDescent="0.35">
      <c r="A5" s="353"/>
      <c r="B5" s="80"/>
      <c r="C5" s="80"/>
      <c r="D5" s="80"/>
      <c r="E5" s="80"/>
      <c r="F5" s="80"/>
      <c r="G5" s="80"/>
      <c r="H5" s="80"/>
      <c r="I5" s="80"/>
      <c r="J5" s="80"/>
      <c r="K5" s="109"/>
    </row>
    <row r="6" spans="1:11" s="21" customFormat="1" ht="18" customHeight="1" x14ac:dyDescent="0.3">
      <c r="A6" s="124" t="s">
        <v>6</v>
      </c>
      <c r="B6" s="756"/>
      <c r="C6" s="756"/>
      <c r="D6" s="756"/>
      <c r="E6" s="756"/>
      <c r="F6" s="756"/>
      <c r="G6" s="756"/>
      <c r="H6" s="756"/>
      <c r="I6" s="756"/>
      <c r="J6" s="757"/>
    </row>
    <row r="7" spans="1:11" s="21" customFormat="1" ht="18" customHeight="1" x14ac:dyDescent="0.3">
      <c r="A7" s="113">
        <v>1</v>
      </c>
      <c r="B7" s="753" t="s">
        <v>225</v>
      </c>
      <c r="C7" s="754"/>
      <c r="D7" s="754"/>
      <c r="E7" s="754"/>
      <c r="F7" s="754"/>
      <c r="G7" s="754"/>
      <c r="H7" s="754"/>
      <c r="I7" s="754"/>
      <c r="J7" s="755"/>
    </row>
    <row r="8" spans="1:11" s="21" customFormat="1" ht="18" customHeight="1" x14ac:dyDescent="0.3">
      <c r="A8" s="113">
        <v>2</v>
      </c>
      <c r="B8" s="753" t="s">
        <v>310</v>
      </c>
      <c r="C8" s="754"/>
      <c r="D8" s="754"/>
      <c r="E8" s="754"/>
      <c r="F8" s="754"/>
      <c r="G8" s="754"/>
      <c r="H8" s="754"/>
      <c r="I8" s="754"/>
      <c r="J8" s="755"/>
    </row>
    <row r="9" spans="1:11" s="21" customFormat="1" ht="18" customHeight="1" x14ac:dyDescent="0.3">
      <c r="A9" s="112">
        <v>3</v>
      </c>
      <c r="B9" s="753" t="s">
        <v>311</v>
      </c>
      <c r="C9" s="754"/>
      <c r="D9" s="754"/>
      <c r="E9" s="754"/>
      <c r="F9" s="754"/>
      <c r="G9" s="754"/>
      <c r="H9" s="754"/>
      <c r="I9" s="754"/>
      <c r="J9" s="755"/>
    </row>
    <row r="10" spans="1:11" s="29" customFormat="1" ht="18" customHeight="1" x14ac:dyDescent="0.3">
      <c r="A10" s="112">
        <v>4</v>
      </c>
      <c r="B10" s="763" t="s">
        <v>188</v>
      </c>
      <c r="C10" s="764"/>
      <c r="D10" s="764"/>
      <c r="E10" s="764"/>
      <c r="F10" s="764"/>
      <c r="G10" s="764"/>
      <c r="H10" s="764"/>
      <c r="I10" s="764"/>
      <c r="J10" s="765"/>
    </row>
    <row r="11" spans="1:11" s="29" customFormat="1" ht="32.25" customHeight="1" x14ac:dyDescent="0.3">
      <c r="A11" s="114">
        <v>5</v>
      </c>
      <c r="B11" s="769" t="s">
        <v>412</v>
      </c>
      <c r="C11" s="770"/>
      <c r="D11" s="770"/>
      <c r="E11" s="770"/>
      <c r="F11" s="770"/>
      <c r="G11" s="770"/>
      <c r="H11" s="770"/>
      <c r="I11" s="770"/>
      <c r="J11" s="771"/>
    </row>
    <row r="12" spans="1:11" s="100" customFormat="1" ht="30" customHeight="1" x14ac:dyDescent="0.3">
      <c r="A12" s="147">
        <v>6</v>
      </c>
      <c r="B12" s="772" t="s">
        <v>229</v>
      </c>
      <c r="C12" s="773"/>
      <c r="D12" s="773"/>
      <c r="E12" s="773"/>
      <c r="F12" s="773"/>
      <c r="G12" s="773"/>
      <c r="H12" s="773"/>
      <c r="I12" s="773"/>
      <c r="J12" s="774"/>
    </row>
    <row r="13" spans="1:11" s="29" customFormat="1" ht="18" customHeight="1" x14ac:dyDescent="0.3">
      <c r="A13" s="114">
        <v>7</v>
      </c>
      <c r="B13" s="766" t="s">
        <v>280</v>
      </c>
      <c r="C13" s="767"/>
      <c r="D13" s="767"/>
      <c r="E13" s="767"/>
      <c r="F13" s="767"/>
      <c r="G13" s="767"/>
      <c r="H13" s="767"/>
      <c r="I13" s="767"/>
      <c r="J13" s="768"/>
    </row>
    <row r="14" spans="1:11" s="21" customFormat="1" ht="30.75" customHeight="1" thickBot="1" x14ac:dyDescent="0.35">
      <c r="A14" s="275" t="s">
        <v>32</v>
      </c>
      <c r="B14" s="775" t="s">
        <v>353</v>
      </c>
      <c r="C14" s="775"/>
      <c r="D14" s="775"/>
      <c r="E14" s="775"/>
      <c r="F14" s="775"/>
      <c r="G14" s="775"/>
      <c r="H14" s="775"/>
      <c r="I14" s="775"/>
      <c r="J14" s="776"/>
    </row>
    <row r="15" spans="1:11" s="29" customFormat="1" ht="18" customHeight="1" thickBot="1" x14ac:dyDescent="0.35">
      <c r="A15" s="9" t="s">
        <v>5</v>
      </c>
      <c r="B15" s="24"/>
      <c r="C15" s="24"/>
      <c r="D15" s="24"/>
      <c r="E15" s="24"/>
      <c r="F15" s="24"/>
      <c r="G15" s="24"/>
      <c r="H15" s="17"/>
      <c r="I15" s="24"/>
      <c r="J15" s="17"/>
    </row>
    <row r="16" spans="1:11" s="29" customFormat="1" ht="18" customHeight="1" thickBot="1" x14ac:dyDescent="0.35">
      <c r="A16" s="760" t="s">
        <v>62</v>
      </c>
      <c r="B16" s="761"/>
      <c r="C16" s="761"/>
      <c r="D16" s="761"/>
      <c r="E16" s="761"/>
      <c r="F16" s="761"/>
      <c r="G16" s="761"/>
      <c r="H16" s="761"/>
      <c r="I16" s="761"/>
      <c r="J16" s="762"/>
    </row>
    <row r="17" spans="1:12" s="29" customFormat="1" ht="18" customHeight="1" x14ac:dyDescent="0.3">
      <c r="A17" s="8" t="s">
        <v>5</v>
      </c>
      <c r="B17" s="759"/>
      <c r="C17" s="759"/>
      <c r="D17" s="759"/>
      <c r="E17" s="759"/>
      <c r="F17" s="759"/>
      <c r="G17" s="759"/>
      <c r="H17" s="759"/>
      <c r="I17" s="759"/>
      <c r="J17" s="759"/>
    </row>
    <row r="18" spans="1:12" s="29" customFormat="1" ht="32.1" customHeight="1" x14ac:dyDescent="0.3">
      <c r="A18" s="8" t="s">
        <v>5</v>
      </c>
      <c r="B18" s="345" t="s">
        <v>59</v>
      </c>
      <c r="C18" s="783" t="s">
        <v>153</v>
      </c>
      <c r="D18" s="783"/>
      <c r="E18" s="784" t="s">
        <v>150</v>
      </c>
      <c r="F18" s="784"/>
      <c r="G18" s="784" t="s">
        <v>66</v>
      </c>
      <c r="H18" s="784"/>
      <c r="I18" s="785" t="s">
        <v>40</v>
      </c>
      <c r="J18" s="785"/>
    </row>
    <row r="19" spans="1:12" s="29" customFormat="1" ht="18" customHeight="1" x14ac:dyDescent="0.3">
      <c r="A19" s="81" t="s">
        <v>3</v>
      </c>
      <c r="B19" s="79" t="s">
        <v>452</v>
      </c>
      <c r="C19" s="780">
        <v>680000</v>
      </c>
      <c r="D19" s="780"/>
      <c r="E19" s="786">
        <f>'Monolithic Detail'!C102</f>
        <v>0.7360000000000001</v>
      </c>
      <c r="F19" s="786"/>
      <c r="G19" s="777">
        <f>IFERROR((C19*E19),"")</f>
        <v>500480.00000000006</v>
      </c>
      <c r="H19" s="778"/>
      <c r="I19" s="779">
        <f>IFERROR((C19-G19),"")</f>
        <v>179519.99999999994</v>
      </c>
      <c r="J19" s="779"/>
      <c r="K19" s="750"/>
      <c r="L19" s="750"/>
    </row>
    <row r="20" spans="1:12" s="30" customFormat="1" ht="18" customHeight="1" x14ac:dyDescent="0.3">
      <c r="A20" s="81" t="s">
        <v>31</v>
      </c>
      <c r="B20" s="79" t="s">
        <v>453</v>
      </c>
      <c r="C20" s="780">
        <v>1250000</v>
      </c>
      <c r="D20" s="780"/>
      <c r="E20" s="781">
        <f>'Monolithic Detail'!E102</f>
        <v>0.7360000000000001</v>
      </c>
      <c r="F20" s="781"/>
      <c r="G20" s="777">
        <f>IFERROR((C20*E20),"")</f>
        <v>920000.00000000012</v>
      </c>
      <c r="H20" s="778"/>
      <c r="I20" s="779">
        <f>IFERROR((C20-G20),"")</f>
        <v>329999.99999999988</v>
      </c>
      <c r="J20" s="779"/>
      <c r="K20" s="751"/>
      <c r="L20" s="751"/>
    </row>
    <row r="21" spans="1:12" s="30" customFormat="1" ht="18" customHeight="1" x14ac:dyDescent="0.3">
      <c r="A21" s="81" t="s">
        <v>2</v>
      </c>
      <c r="B21" s="79" t="s">
        <v>347</v>
      </c>
      <c r="C21" s="780">
        <v>9900000</v>
      </c>
      <c r="D21" s="780"/>
      <c r="E21" s="781">
        <f>'Monolithic Detail'!G102</f>
        <v>0.7360000000000001</v>
      </c>
      <c r="F21" s="782"/>
      <c r="G21" s="777">
        <f>IFERROR((C21*E21),"")</f>
        <v>7286400.0000000009</v>
      </c>
      <c r="H21" s="778"/>
      <c r="I21" s="779">
        <f>IFERROR((C21-G21),"")</f>
        <v>2613599.9999999991</v>
      </c>
      <c r="J21" s="779"/>
      <c r="K21" s="751"/>
      <c r="L21" s="751"/>
    </row>
    <row r="22" spans="1:12" s="30" customFormat="1" ht="18" customHeight="1" thickBot="1" x14ac:dyDescent="0.35">
      <c r="A22" s="7"/>
      <c r="B22" s="32"/>
      <c r="C22" s="354"/>
      <c r="D22" s="354"/>
      <c r="E22" s="16"/>
      <c r="F22" s="16"/>
      <c r="G22" s="33"/>
      <c r="H22" s="42"/>
      <c r="I22" s="17"/>
      <c r="J22" s="17"/>
    </row>
    <row r="23" spans="1:12" s="30" customFormat="1" ht="18" customHeight="1" thickBot="1" x14ac:dyDescent="0.35">
      <c r="A23" s="36"/>
      <c r="B23" s="32"/>
      <c r="C23" s="789" t="s">
        <v>63</v>
      </c>
      <c r="D23" s="791"/>
      <c r="E23" s="791"/>
      <c r="F23" s="791"/>
      <c r="G23" s="790"/>
      <c r="H23" s="42"/>
      <c r="I23" s="789">
        <f>SUM(I19:I21)</f>
        <v>3123119.9999999991</v>
      </c>
      <c r="J23" s="790"/>
    </row>
    <row r="24" spans="1:12" s="29" customFormat="1" ht="18" customHeight="1" thickBot="1" x14ac:dyDescent="0.35">
      <c r="A24" s="36"/>
      <c r="B24" s="24"/>
      <c r="C24" s="32"/>
      <c r="D24" s="32"/>
      <c r="E24" s="22"/>
      <c r="F24" s="22"/>
      <c r="G24" s="24"/>
      <c r="H24" s="43"/>
      <c r="I24" s="24"/>
      <c r="J24" s="43"/>
    </row>
    <row r="25" spans="1:12" s="29" customFormat="1" ht="18" customHeight="1" thickBot="1" x14ac:dyDescent="0.35">
      <c r="A25" s="760" t="s">
        <v>312</v>
      </c>
      <c r="B25" s="761"/>
      <c r="C25" s="761"/>
      <c r="D25" s="761"/>
      <c r="E25" s="761"/>
      <c r="F25" s="761"/>
      <c r="G25" s="761"/>
      <c r="H25" s="761"/>
      <c r="I25" s="761"/>
      <c r="J25" s="762"/>
    </row>
    <row r="26" spans="1:12" s="29" customFormat="1" ht="15" thickBot="1" x14ac:dyDescent="0.35">
      <c r="A26" s="7"/>
      <c r="B26" s="61"/>
      <c r="C26" s="17"/>
      <c r="D26" s="17"/>
      <c r="E26" s="46"/>
      <c r="F26" s="46"/>
      <c r="G26" s="42"/>
      <c r="H26" s="42"/>
      <c r="I26" s="23"/>
      <c r="J26" s="17"/>
    </row>
    <row r="27" spans="1:12" s="29" customFormat="1" ht="18" customHeight="1" thickBot="1" x14ac:dyDescent="0.35">
      <c r="A27" s="7"/>
      <c r="B27" s="31"/>
      <c r="C27" s="789" t="s">
        <v>313</v>
      </c>
      <c r="D27" s="791"/>
      <c r="E27" s="791"/>
      <c r="F27" s="791"/>
      <c r="G27" s="790"/>
      <c r="H27" s="42"/>
      <c r="I27" s="787">
        <f>'Standard Monolithic Typical'!I214</f>
        <v>57068.352000000006</v>
      </c>
      <c r="J27" s="788"/>
    </row>
    <row r="28" spans="1:12" s="29" customFormat="1" ht="18" customHeight="1" thickBot="1" x14ac:dyDescent="0.35">
      <c r="A28" s="9"/>
      <c r="B28" s="31"/>
      <c r="C28" s="9"/>
      <c r="D28" s="9"/>
      <c r="E28" s="9"/>
      <c r="F28" s="9"/>
      <c r="G28" s="9"/>
      <c r="H28" s="44" t="s">
        <v>5</v>
      </c>
      <c r="I28" s="9"/>
      <c r="J28" s="44"/>
    </row>
    <row r="29" spans="1:12" s="29" customFormat="1" ht="18" customHeight="1" thickBot="1" x14ac:dyDescent="0.35">
      <c r="A29" s="760" t="s">
        <v>314</v>
      </c>
      <c r="B29" s="761"/>
      <c r="C29" s="761"/>
      <c r="D29" s="761"/>
      <c r="E29" s="761"/>
      <c r="F29" s="761"/>
      <c r="G29" s="761"/>
      <c r="H29" s="761"/>
      <c r="I29" s="761"/>
      <c r="J29" s="762"/>
    </row>
    <row r="30" spans="1:12" s="29" customFormat="1" ht="18" customHeight="1" thickBot="1" x14ac:dyDescent="0.35">
      <c r="A30" s="7"/>
      <c r="B30" s="61"/>
      <c r="C30" s="17"/>
      <c r="D30" s="17"/>
      <c r="E30" s="46"/>
      <c r="F30" s="46"/>
      <c r="G30" s="42"/>
      <c r="H30" s="42"/>
      <c r="I30" s="23"/>
      <c r="J30" s="17"/>
    </row>
    <row r="31" spans="1:12" s="34" customFormat="1" ht="15" thickBot="1" x14ac:dyDescent="0.35">
      <c r="A31" s="7"/>
      <c r="B31" s="31"/>
      <c r="C31" s="789" t="s">
        <v>315</v>
      </c>
      <c r="D31" s="791"/>
      <c r="E31" s="791"/>
      <c r="F31" s="791"/>
      <c r="G31" s="790"/>
      <c r="H31" s="42"/>
      <c r="I31" s="787">
        <f>'Premium Monolithic Typical'!J214</f>
        <v>114064.89599999999</v>
      </c>
      <c r="J31" s="788"/>
    </row>
    <row r="32" spans="1:12" s="34" customFormat="1" ht="15" thickBot="1" x14ac:dyDescent="0.35">
      <c r="A32" s="26"/>
      <c r="B32" s="26"/>
      <c r="C32" s="30"/>
      <c r="D32" s="30"/>
      <c r="E32" s="30"/>
      <c r="F32" s="30"/>
      <c r="G32" s="30"/>
      <c r="H32" s="115"/>
      <c r="I32" s="115"/>
      <c r="J32" s="116"/>
    </row>
    <row r="33" spans="1:10" s="34" customFormat="1" ht="15" thickBot="1" x14ac:dyDescent="0.35">
      <c r="A33" s="26"/>
      <c r="B33" s="26"/>
      <c r="C33" s="789" t="s">
        <v>64</v>
      </c>
      <c r="D33" s="791"/>
      <c r="E33" s="791"/>
      <c r="F33" s="791"/>
      <c r="G33" s="790"/>
      <c r="H33" s="42"/>
      <c r="I33" s="787">
        <f>I23+I27+I31</f>
        <v>3294253.2479999992</v>
      </c>
      <c r="J33" s="788"/>
    </row>
    <row r="34" spans="1:10" s="34" customFormat="1" x14ac:dyDescent="0.3">
      <c r="A34" s="26"/>
      <c r="B34" s="26"/>
      <c r="C34" s="26"/>
      <c r="D34" s="26"/>
      <c r="E34" s="26"/>
      <c r="F34" s="26"/>
      <c r="G34" s="26"/>
      <c r="H34" s="47"/>
      <c r="I34" s="47"/>
      <c r="J34" s="45"/>
    </row>
  </sheetData>
  <sheetProtection algorithmName="SHA-512" hashValue="LvAf9eWYu/BPlfb9ZRum35Gmz22R0/QMIeBi4QeeblGJdTDBqtSPR7dIxnDZ1jCII7/PA+/397MIk8ESphEy2A==" saltValue="MLkTXAVzqWkKq5wRtVvpXw==" spinCount="100000" sheet="1" objects="1" scenarios="1"/>
  <mergeCells count="42">
    <mergeCell ref="C31:G31"/>
    <mergeCell ref="I31:J31"/>
    <mergeCell ref="C33:G33"/>
    <mergeCell ref="I33:J33"/>
    <mergeCell ref="A29:J29"/>
    <mergeCell ref="I27:J27"/>
    <mergeCell ref="I23:J23"/>
    <mergeCell ref="C27:G27"/>
    <mergeCell ref="C23:G23"/>
    <mergeCell ref="A25:J25"/>
    <mergeCell ref="G21:H21"/>
    <mergeCell ref="I21:J21"/>
    <mergeCell ref="C21:D21"/>
    <mergeCell ref="E21:F21"/>
    <mergeCell ref="C18:D18"/>
    <mergeCell ref="E18:F18"/>
    <mergeCell ref="G18:H18"/>
    <mergeCell ref="I18:J18"/>
    <mergeCell ref="E19:F19"/>
    <mergeCell ref="G19:H19"/>
    <mergeCell ref="C20:D20"/>
    <mergeCell ref="E20:F20"/>
    <mergeCell ref="I19:J19"/>
    <mergeCell ref="I20:J20"/>
    <mergeCell ref="G20:H20"/>
    <mergeCell ref="C19:D19"/>
    <mergeCell ref="K19:L19"/>
    <mergeCell ref="K20:L20"/>
    <mergeCell ref="K21:L21"/>
    <mergeCell ref="A1:J1"/>
    <mergeCell ref="B7:J7"/>
    <mergeCell ref="B8:J8"/>
    <mergeCell ref="B6:J6"/>
    <mergeCell ref="A2:J2"/>
    <mergeCell ref="B9:J9"/>
    <mergeCell ref="B17:J17"/>
    <mergeCell ref="A16:J16"/>
    <mergeCell ref="B10:J10"/>
    <mergeCell ref="B13:J13"/>
    <mergeCell ref="B11:J11"/>
    <mergeCell ref="B12:J12"/>
    <mergeCell ref="B14:J14"/>
  </mergeCells>
  <phoneticPr fontId="3" type="noConversion"/>
  <pageMargins left="0.5" right="0.5" top="0.75" bottom="0.75" header="0.3" footer="0.3"/>
  <pageSetup scale="65" fitToHeight="5" orientation="landscape" r:id="rId1"/>
  <headerFooter>
    <oddFooter>&amp;R&amp;A - Page &amp;P of &amp;N</oddFooter>
  </headerFooter>
  <ignoredErrors>
    <ignoredError sqref="E19:E20" evalError="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FF7C80"/>
    <pageSetUpPr fitToPage="1"/>
  </sheetPr>
  <dimension ref="A1:N274"/>
  <sheetViews>
    <sheetView showGridLines="0" topLeftCell="B17" zoomScale="70" zoomScaleNormal="70" workbookViewId="0">
      <selection activeCell="B29" sqref="B29:K38"/>
    </sheetView>
  </sheetViews>
  <sheetFormatPr defaultColWidth="9.109375" defaultRowHeight="14.4" x14ac:dyDescent="0.3"/>
  <cols>
    <col min="1" max="1" width="17.88671875" style="72" bestFit="1" customWidth="1"/>
    <col min="2" max="2" width="20.88671875" style="72" customWidth="1"/>
    <col min="3" max="3" width="15.6640625" style="72" customWidth="1"/>
    <col min="4" max="4" width="11.5546875" style="72" customWidth="1"/>
    <col min="5" max="5" width="15.109375" style="72" customWidth="1"/>
    <col min="6" max="6" width="14.109375" style="72" customWidth="1"/>
    <col min="7" max="7" width="16.109375" style="72" customWidth="1"/>
    <col min="8" max="8" width="15.5546875" style="72" customWidth="1"/>
    <col min="9" max="9" width="8.44140625" style="72" customWidth="1"/>
    <col min="10" max="10" width="15.6640625" style="72" customWidth="1"/>
    <col min="11" max="11" width="15.6640625" style="530" customWidth="1"/>
    <col min="12" max="12" width="19.6640625" style="72" bestFit="1" customWidth="1"/>
    <col min="13" max="16384" width="9.109375" style="72"/>
  </cols>
  <sheetData>
    <row r="1" spans="1:14" s="6" customFormat="1" ht="18" x14ac:dyDescent="0.3">
      <c r="A1" s="752" t="str">
        <f>'File and Storage Market Basket'!A1:L1</f>
        <v>Attachment D: Cost Schedule</v>
      </c>
      <c r="B1" s="752"/>
      <c r="C1" s="752"/>
      <c r="D1" s="752"/>
      <c r="E1" s="752"/>
      <c r="F1" s="752"/>
      <c r="G1" s="752"/>
      <c r="H1" s="752"/>
      <c r="I1" s="752"/>
      <c r="J1" s="752"/>
      <c r="K1" s="752"/>
      <c r="L1" s="752"/>
      <c r="M1" s="80"/>
    </row>
    <row r="2" spans="1:14" s="21" customFormat="1" ht="18" customHeight="1" thickBot="1" x14ac:dyDescent="0.35">
      <c r="A2" s="758" t="s">
        <v>297</v>
      </c>
      <c r="B2" s="758"/>
      <c r="C2" s="758"/>
      <c r="D2" s="758"/>
      <c r="E2" s="758"/>
      <c r="F2" s="758"/>
      <c r="G2" s="758"/>
      <c r="H2" s="758"/>
      <c r="I2" s="758"/>
      <c r="J2" s="758"/>
      <c r="K2" s="758"/>
      <c r="L2" s="758"/>
      <c r="M2" s="80"/>
    </row>
    <row r="3" spans="1:14" s="21" customFormat="1" ht="6.75" customHeight="1" x14ac:dyDescent="0.3">
      <c r="A3" s="353"/>
      <c r="B3" s="353"/>
      <c r="C3" s="353"/>
      <c r="D3" s="353"/>
      <c r="E3" s="353"/>
      <c r="F3" s="353"/>
      <c r="G3" s="353"/>
      <c r="H3" s="353"/>
      <c r="I3" s="353"/>
      <c r="J3" s="353"/>
      <c r="K3" s="523"/>
      <c r="L3" s="353"/>
      <c r="M3" s="109"/>
      <c r="N3" s="379"/>
    </row>
    <row r="4" spans="1:14" s="6" customFormat="1" ht="18" customHeight="1" x14ac:dyDescent="0.3">
      <c r="A4" s="353" t="str">
        <f>Scores!B4</f>
        <v>Vendor Name:</v>
      </c>
      <c r="B4" s="80" t="str">
        <f>Scores!E4</f>
        <v xml:space="preserve">Allsteel Inc. </v>
      </c>
      <c r="C4" s="80"/>
      <c r="D4" s="80"/>
      <c r="E4" s="80"/>
      <c r="F4" s="80"/>
      <c r="G4" s="80"/>
      <c r="H4" s="80"/>
      <c r="I4" s="80"/>
      <c r="J4" s="80"/>
      <c r="K4" s="524"/>
      <c r="L4" s="80"/>
    </row>
    <row r="5" spans="1:14" s="21" customFormat="1" ht="9.75" customHeight="1" thickBot="1" x14ac:dyDescent="0.35">
      <c r="A5" s="353"/>
      <c r="B5" s="80"/>
      <c r="C5" s="80"/>
      <c r="D5" s="80"/>
      <c r="E5" s="80"/>
      <c r="F5" s="80"/>
      <c r="G5" s="80"/>
      <c r="H5" s="80"/>
      <c r="I5" s="80"/>
      <c r="J5" s="80"/>
      <c r="K5" s="524"/>
      <c r="L5" s="80"/>
    </row>
    <row r="6" spans="1:14" ht="18" x14ac:dyDescent="0.3">
      <c r="A6" s="252" t="s">
        <v>6</v>
      </c>
      <c r="B6" s="1222"/>
      <c r="C6" s="1222"/>
      <c r="D6" s="1222"/>
      <c r="E6" s="1222"/>
      <c r="F6" s="1222"/>
      <c r="G6" s="1222"/>
      <c r="H6" s="1222"/>
      <c r="I6" s="1222"/>
      <c r="J6" s="1222"/>
      <c r="K6" s="1222"/>
      <c r="L6" s="1223"/>
    </row>
    <row r="7" spans="1:14" ht="30.75" customHeight="1" x14ac:dyDescent="0.3">
      <c r="A7" s="250">
        <v>1</v>
      </c>
      <c r="B7" s="1231" t="s">
        <v>433</v>
      </c>
      <c r="C7" s="1231"/>
      <c r="D7" s="1231"/>
      <c r="E7" s="1231"/>
      <c r="F7" s="1231"/>
      <c r="G7" s="1231"/>
      <c r="H7" s="1231"/>
      <c r="I7" s="1231"/>
      <c r="J7" s="1231"/>
      <c r="K7" s="1231"/>
      <c r="L7" s="1232"/>
    </row>
    <row r="8" spans="1:14" ht="30.75" customHeight="1" x14ac:dyDescent="0.3">
      <c r="A8" s="250">
        <v>2</v>
      </c>
      <c r="B8" s="1233" t="s">
        <v>468</v>
      </c>
      <c r="C8" s="1234"/>
      <c r="D8" s="1234"/>
      <c r="E8" s="1234"/>
      <c r="F8" s="1234"/>
      <c r="G8" s="1234"/>
      <c r="H8" s="1234"/>
      <c r="I8" s="1234"/>
      <c r="J8" s="1234"/>
      <c r="K8" s="1234"/>
      <c r="L8" s="1235"/>
    </row>
    <row r="9" spans="1:14" ht="15.75" customHeight="1" x14ac:dyDescent="0.3">
      <c r="A9" s="250">
        <v>3</v>
      </c>
      <c r="B9" s="1231" t="s">
        <v>344</v>
      </c>
      <c r="C9" s="1231"/>
      <c r="D9" s="1231"/>
      <c r="E9" s="1231"/>
      <c r="F9" s="1231"/>
      <c r="G9" s="1231"/>
      <c r="H9" s="1231"/>
      <c r="I9" s="1231"/>
      <c r="J9" s="1231"/>
      <c r="K9" s="1231"/>
      <c r="L9" s="1232"/>
    </row>
    <row r="10" spans="1:14" ht="29.25" customHeight="1" x14ac:dyDescent="0.3">
      <c r="A10" s="250">
        <v>4</v>
      </c>
      <c r="B10" s="1228" t="s">
        <v>428</v>
      </c>
      <c r="C10" s="1229"/>
      <c r="D10" s="1229"/>
      <c r="E10" s="1229"/>
      <c r="F10" s="1229"/>
      <c r="G10" s="1229"/>
      <c r="H10" s="1229"/>
      <c r="I10" s="1229"/>
      <c r="J10" s="1229"/>
      <c r="K10" s="1229"/>
      <c r="L10" s="1230"/>
    </row>
    <row r="11" spans="1:14" ht="32.25" customHeight="1" x14ac:dyDescent="0.3">
      <c r="A11" s="250">
        <v>5</v>
      </c>
      <c r="B11" s="1228" t="s">
        <v>429</v>
      </c>
      <c r="C11" s="1229"/>
      <c r="D11" s="1229"/>
      <c r="E11" s="1229"/>
      <c r="F11" s="1229"/>
      <c r="G11" s="1229"/>
      <c r="H11" s="1229"/>
      <c r="I11" s="1229"/>
      <c r="J11" s="1229"/>
      <c r="K11" s="1229"/>
      <c r="L11" s="1230"/>
    </row>
    <row r="12" spans="1:14" ht="30.75" customHeight="1" x14ac:dyDescent="0.3">
      <c r="A12" s="250">
        <v>6</v>
      </c>
      <c r="B12" s="1228" t="s">
        <v>434</v>
      </c>
      <c r="C12" s="1229"/>
      <c r="D12" s="1229"/>
      <c r="E12" s="1229"/>
      <c r="F12" s="1229"/>
      <c r="G12" s="1229"/>
      <c r="H12" s="1229"/>
      <c r="I12" s="1229"/>
      <c r="J12" s="1229"/>
      <c r="K12" s="1229"/>
      <c r="L12" s="1230"/>
    </row>
    <row r="13" spans="1:14" ht="15.75" customHeight="1" x14ac:dyDescent="0.3">
      <c r="A13" s="250">
        <v>7</v>
      </c>
      <c r="B13" s="1238" t="s">
        <v>191</v>
      </c>
      <c r="C13" s="1238"/>
      <c r="D13" s="1238"/>
      <c r="E13" s="1238"/>
      <c r="F13" s="1238"/>
      <c r="G13" s="1238"/>
      <c r="H13" s="1238"/>
      <c r="I13" s="1238"/>
      <c r="J13" s="1238"/>
      <c r="K13" s="1238"/>
      <c r="L13" s="1239"/>
    </row>
    <row r="14" spans="1:14" ht="32.1" customHeight="1" x14ac:dyDescent="0.3">
      <c r="A14" s="250">
        <v>8</v>
      </c>
      <c r="B14" s="1234" t="s">
        <v>396</v>
      </c>
      <c r="C14" s="1234"/>
      <c r="D14" s="1234"/>
      <c r="E14" s="1234"/>
      <c r="F14" s="1234"/>
      <c r="G14" s="1234"/>
      <c r="H14" s="1234"/>
      <c r="I14" s="1234"/>
      <c r="J14" s="1234"/>
      <c r="K14" s="1234"/>
      <c r="L14" s="1235"/>
    </row>
    <row r="15" spans="1:14" ht="15" thickBot="1" x14ac:dyDescent="0.35">
      <c r="A15" s="251">
        <v>9</v>
      </c>
      <c r="B15" s="1236" t="s">
        <v>402</v>
      </c>
      <c r="C15" s="1236"/>
      <c r="D15" s="1236"/>
      <c r="E15" s="1236"/>
      <c r="F15" s="1236"/>
      <c r="G15" s="1236"/>
      <c r="H15" s="1236"/>
      <c r="I15" s="1236"/>
      <c r="J15" s="1236"/>
      <c r="K15" s="1236"/>
      <c r="L15" s="1237"/>
    </row>
    <row r="16" spans="1:14" ht="15" thickBot="1" x14ac:dyDescent="0.35">
      <c r="A16" s="1240" t="s">
        <v>502</v>
      </c>
      <c r="B16" s="821"/>
      <c r="C16" s="821"/>
      <c r="D16" s="821"/>
      <c r="E16" s="1250"/>
      <c r="F16" s="1251"/>
      <c r="G16" s="1252"/>
      <c r="H16" s="1250"/>
      <c r="I16" s="1251"/>
      <c r="J16" s="1252"/>
      <c r="K16" s="1245"/>
      <c r="L16" s="1246"/>
    </row>
    <row r="17" spans="1:12" ht="18" customHeight="1" thickBot="1" x14ac:dyDescent="0.35">
      <c r="A17" s="1241"/>
      <c r="B17" s="821"/>
      <c r="C17" s="821"/>
      <c r="D17" s="821"/>
      <c r="E17" s="1253"/>
      <c r="F17" s="1254"/>
      <c r="G17" s="1255"/>
      <c r="H17" s="925"/>
      <c r="I17" s="926"/>
      <c r="J17" s="927"/>
      <c r="K17" s="925"/>
      <c r="L17" s="927"/>
    </row>
    <row r="18" spans="1:12" s="157" customFormat="1" ht="18" customHeight="1" thickBot="1" x14ac:dyDescent="0.35">
      <c r="A18" s="1242"/>
      <c r="B18" s="821"/>
      <c r="C18" s="821"/>
      <c r="D18" s="821"/>
      <c r="E18" s="1247"/>
      <c r="F18" s="1248"/>
      <c r="G18" s="1249"/>
      <c r="H18" s="1247"/>
      <c r="I18" s="1248"/>
      <c r="J18" s="1249"/>
      <c r="K18" s="1243"/>
      <c r="L18" s="1244"/>
    </row>
    <row r="19" spans="1:12" ht="18" customHeight="1" thickBot="1" x14ac:dyDescent="0.35">
      <c r="A19" s="1225" t="s">
        <v>273</v>
      </c>
      <c r="B19" s="1226"/>
      <c r="C19" s="1226"/>
      <c r="D19" s="1226"/>
      <c r="E19" s="1226"/>
      <c r="F19" s="1226"/>
      <c r="G19" s="1226"/>
      <c r="H19" s="1226"/>
      <c r="I19" s="1226"/>
      <c r="J19" s="1226"/>
      <c r="K19" s="1226"/>
      <c r="L19" s="1227"/>
    </row>
    <row r="20" spans="1:12" ht="15" thickBot="1" x14ac:dyDescent="0.35">
      <c r="A20" s="235" t="s">
        <v>25</v>
      </c>
      <c r="B20" s="378" t="s">
        <v>37</v>
      </c>
      <c r="C20" s="378" t="s">
        <v>41</v>
      </c>
      <c r="D20" s="1213" t="s">
        <v>42</v>
      </c>
      <c r="E20" s="1213"/>
      <c r="F20" s="1213"/>
      <c r="G20" s="378" t="s">
        <v>44</v>
      </c>
      <c r="H20" s="1213" t="s">
        <v>427</v>
      </c>
      <c r="I20" s="1213"/>
      <c r="J20" s="236" t="s">
        <v>45</v>
      </c>
      <c r="K20" s="525" t="s">
        <v>46</v>
      </c>
      <c r="L20" s="237" t="s">
        <v>47</v>
      </c>
    </row>
    <row r="21" spans="1:12" ht="18" customHeight="1" thickBot="1" x14ac:dyDescent="0.35">
      <c r="A21" s="427" t="s">
        <v>744</v>
      </c>
      <c r="B21" s="452"/>
      <c r="C21" s="453"/>
      <c r="D21" s="1205"/>
      <c r="E21" s="1206"/>
      <c r="F21" s="1207"/>
      <c r="G21" s="454"/>
      <c r="H21" s="1204"/>
      <c r="I21" s="1204"/>
      <c r="J21" s="627"/>
      <c r="K21" s="644"/>
      <c r="L21" s="241">
        <f>SUM(G21*J21)*(1-K21)</f>
        <v>0</v>
      </c>
    </row>
    <row r="22" spans="1:12" ht="18" customHeight="1" thickBot="1" x14ac:dyDescent="0.35">
      <c r="A22" s="427" t="s">
        <v>744</v>
      </c>
      <c r="B22" s="452"/>
      <c r="C22" s="273"/>
      <c r="D22" s="1198"/>
      <c r="E22" s="1198"/>
      <c r="F22" s="1198"/>
      <c r="G22" s="273"/>
      <c r="H22" s="928"/>
      <c r="I22" s="930"/>
      <c r="J22" s="628"/>
      <c r="K22" s="644"/>
      <c r="L22" s="240">
        <f t="shared" ref="L22:L60" si="0">SUM(G22*J22)*(1-K22)</f>
        <v>0</v>
      </c>
    </row>
    <row r="23" spans="1:12" ht="18" customHeight="1" thickBot="1" x14ac:dyDescent="0.35">
      <c r="A23" s="427" t="s">
        <v>744</v>
      </c>
      <c r="B23" s="452"/>
      <c r="C23" s="273"/>
      <c r="D23" s="1198"/>
      <c r="E23" s="1198"/>
      <c r="F23" s="1198"/>
      <c r="G23" s="273"/>
      <c r="H23" s="928"/>
      <c r="I23" s="930"/>
      <c r="J23" s="628"/>
      <c r="K23" s="644"/>
      <c r="L23" s="240">
        <f t="shared" si="0"/>
        <v>0</v>
      </c>
    </row>
    <row r="24" spans="1:12" ht="18" customHeight="1" thickBot="1" x14ac:dyDescent="0.35">
      <c r="A24" s="427" t="s">
        <v>744</v>
      </c>
      <c r="B24" s="452"/>
      <c r="C24" s="273"/>
      <c r="D24" s="1198"/>
      <c r="E24" s="1198"/>
      <c r="F24" s="1198"/>
      <c r="G24" s="273"/>
      <c r="H24" s="928"/>
      <c r="I24" s="930"/>
      <c r="J24" s="628"/>
      <c r="K24" s="644"/>
      <c r="L24" s="240">
        <f t="shared" si="0"/>
        <v>0</v>
      </c>
    </row>
    <row r="25" spans="1:12" ht="18" customHeight="1" thickBot="1" x14ac:dyDescent="0.35">
      <c r="A25" s="427" t="s">
        <v>744</v>
      </c>
      <c r="B25" s="452"/>
      <c r="C25" s="273"/>
      <c r="D25" s="1198"/>
      <c r="E25" s="1198"/>
      <c r="F25" s="1198"/>
      <c r="G25" s="273"/>
      <c r="H25" s="928"/>
      <c r="I25" s="930"/>
      <c r="J25" s="628"/>
      <c r="K25" s="644"/>
      <c r="L25" s="240">
        <f t="shared" si="0"/>
        <v>0</v>
      </c>
    </row>
    <row r="26" spans="1:12" ht="18" customHeight="1" thickBot="1" x14ac:dyDescent="0.35">
      <c r="A26" s="427" t="s">
        <v>744</v>
      </c>
      <c r="B26" s="452"/>
      <c r="C26" s="273"/>
      <c r="D26" s="1198"/>
      <c r="E26" s="1198"/>
      <c r="F26" s="1198"/>
      <c r="G26" s="273"/>
      <c r="H26" s="928"/>
      <c r="I26" s="930"/>
      <c r="J26" s="628"/>
      <c r="K26" s="644"/>
      <c r="L26" s="240">
        <f t="shared" si="0"/>
        <v>0</v>
      </c>
    </row>
    <row r="27" spans="1:12" ht="18" customHeight="1" thickBot="1" x14ac:dyDescent="0.35">
      <c r="A27" s="427" t="s">
        <v>744</v>
      </c>
      <c r="B27" s="452"/>
      <c r="C27" s="273"/>
      <c r="D27" s="1198"/>
      <c r="E27" s="1198"/>
      <c r="F27" s="1198"/>
      <c r="G27" s="273"/>
      <c r="H27" s="928"/>
      <c r="I27" s="930"/>
      <c r="J27" s="628"/>
      <c r="K27" s="644"/>
      <c r="L27" s="240">
        <f t="shared" si="0"/>
        <v>0</v>
      </c>
    </row>
    <row r="28" spans="1:12" ht="18" customHeight="1" thickBot="1" x14ac:dyDescent="0.35">
      <c r="A28" s="427" t="s">
        <v>744</v>
      </c>
      <c r="B28" s="452"/>
      <c r="C28" s="273"/>
      <c r="D28" s="1198"/>
      <c r="E28" s="1198"/>
      <c r="F28" s="1198"/>
      <c r="G28" s="273"/>
      <c r="H28" s="928"/>
      <c r="I28" s="930"/>
      <c r="J28" s="628"/>
      <c r="K28" s="644"/>
      <c r="L28" s="240">
        <f t="shared" si="0"/>
        <v>0</v>
      </c>
    </row>
    <row r="29" spans="1:12" ht="18" customHeight="1" thickBot="1" x14ac:dyDescent="0.35">
      <c r="A29" s="427" t="s">
        <v>744</v>
      </c>
      <c r="B29" s="452"/>
      <c r="C29" s="273"/>
      <c r="D29" s="1198"/>
      <c r="E29" s="1198"/>
      <c r="F29" s="1198"/>
      <c r="G29" s="273"/>
      <c r="H29" s="928"/>
      <c r="I29" s="930"/>
      <c r="J29" s="628"/>
      <c r="K29" s="644"/>
      <c r="L29" s="240">
        <f t="shared" si="0"/>
        <v>0</v>
      </c>
    </row>
    <row r="30" spans="1:12" ht="18" customHeight="1" thickBot="1" x14ac:dyDescent="0.35">
      <c r="A30" s="427" t="s">
        <v>744</v>
      </c>
      <c r="B30" s="452"/>
      <c r="C30" s="273"/>
      <c r="D30" s="1198"/>
      <c r="E30" s="1198"/>
      <c r="F30" s="1198"/>
      <c r="G30" s="273"/>
      <c r="H30" s="928"/>
      <c r="I30" s="930"/>
      <c r="J30" s="628"/>
      <c r="K30" s="644"/>
      <c r="L30" s="240">
        <f t="shared" si="0"/>
        <v>0</v>
      </c>
    </row>
    <row r="31" spans="1:12" ht="18" customHeight="1" thickBot="1" x14ac:dyDescent="0.35">
      <c r="A31" s="427" t="s">
        <v>744</v>
      </c>
      <c r="B31" s="452"/>
      <c r="C31" s="273"/>
      <c r="D31" s="1198"/>
      <c r="E31" s="1198"/>
      <c r="F31" s="1198"/>
      <c r="G31" s="273"/>
      <c r="H31" s="928"/>
      <c r="I31" s="930"/>
      <c r="J31" s="628"/>
      <c r="K31" s="644"/>
      <c r="L31" s="240">
        <f t="shared" si="0"/>
        <v>0</v>
      </c>
    </row>
    <row r="32" spans="1:12" ht="18" customHeight="1" thickBot="1" x14ac:dyDescent="0.35">
      <c r="A32" s="427" t="s">
        <v>744</v>
      </c>
      <c r="B32" s="452"/>
      <c r="C32" s="273"/>
      <c r="D32" s="1198"/>
      <c r="E32" s="1198"/>
      <c r="F32" s="1198"/>
      <c r="G32" s="273"/>
      <c r="H32" s="928"/>
      <c r="I32" s="930"/>
      <c r="J32" s="628"/>
      <c r="K32" s="644"/>
      <c r="L32" s="240">
        <f t="shared" si="0"/>
        <v>0</v>
      </c>
    </row>
    <row r="33" spans="1:12" ht="18" customHeight="1" thickBot="1" x14ac:dyDescent="0.35">
      <c r="A33" s="427" t="s">
        <v>744</v>
      </c>
      <c r="B33" s="452"/>
      <c r="C33" s="273"/>
      <c r="D33" s="1198"/>
      <c r="E33" s="1198"/>
      <c r="F33" s="1198"/>
      <c r="G33" s="273"/>
      <c r="H33" s="928"/>
      <c r="I33" s="930"/>
      <c r="J33" s="628"/>
      <c r="K33" s="644"/>
      <c r="L33" s="240">
        <f t="shared" si="0"/>
        <v>0</v>
      </c>
    </row>
    <row r="34" spans="1:12" ht="18" customHeight="1" thickBot="1" x14ac:dyDescent="0.35">
      <c r="A34" s="427" t="s">
        <v>744</v>
      </c>
      <c r="B34" s="452"/>
      <c r="C34" s="273"/>
      <c r="D34" s="1198"/>
      <c r="E34" s="1198"/>
      <c r="F34" s="1198"/>
      <c r="G34" s="273"/>
      <c r="H34" s="928"/>
      <c r="I34" s="930"/>
      <c r="J34" s="628"/>
      <c r="K34" s="644"/>
      <c r="L34" s="240">
        <f t="shared" si="0"/>
        <v>0</v>
      </c>
    </row>
    <row r="35" spans="1:12" ht="18" customHeight="1" thickBot="1" x14ac:dyDescent="0.35">
      <c r="A35" s="427" t="s">
        <v>744</v>
      </c>
      <c r="B35" s="452"/>
      <c r="C35" s="273"/>
      <c r="D35" s="1198"/>
      <c r="E35" s="1198"/>
      <c r="F35" s="1198"/>
      <c r="G35" s="273"/>
      <c r="H35" s="928"/>
      <c r="I35" s="930"/>
      <c r="J35" s="628"/>
      <c r="K35" s="644"/>
      <c r="L35" s="240">
        <f t="shared" si="0"/>
        <v>0</v>
      </c>
    </row>
    <row r="36" spans="1:12" ht="18" customHeight="1" thickBot="1" x14ac:dyDescent="0.35">
      <c r="A36" s="427" t="s">
        <v>744</v>
      </c>
      <c r="B36" s="452"/>
      <c r="C36" s="273"/>
      <c r="D36" s="1198"/>
      <c r="E36" s="1198"/>
      <c r="F36" s="1198"/>
      <c r="G36" s="273"/>
      <c r="H36" s="928"/>
      <c r="I36" s="930"/>
      <c r="J36" s="628"/>
      <c r="K36" s="644"/>
      <c r="L36" s="240">
        <f t="shared" si="0"/>
        <v>0</v>
      </c>
    </row>
    <row r="37" spans="1:12" ht="18" customHeight="1" thickBot="1" x14ac:dyDescent="0.35">
      <c r="A37" s="427" t="s">
        <v>744</v>
      </c>
      <c r="B37" s="452"/>
      <c r="C37" s="273"/>
      <c r="D37" s="1198"/>
      <c r="E37" s="1198"/>
      <c r="F37" s="1198"/>
      <c r="G37" s="273"/>
      <c r="H37" s="928"/>
      <c r="I37" s="930"/>
      <c r="J37" s="628"/>
      <c r="K37" s="644"/>
      <c r="L37" s="240">
        <f t="shared" si="0"/>
        <v>0</v>
      </c>
    </row>
    <row r="38" spans="1:12" ht="18" customHeight="1" thickBot="1" x14ac:dyDescent="0.35">
      <c r="A38" s="427"/>
      <c r="B38" s="452"/>
      <c r="C38" s="273"/>
      <c r="D38" s="1198"/>
      <c r="E38" s="1198"/>
      <c r="F38" s="1198"/>
      <c r="G38" s="273"/>
      <c r="H38" s="928"/>
      <c r="I38" s="930"/>
      <c r="J38" s="628"/>
      <c r="K38" s="645"/>
      <c r="L38" s="240">
        <f t="shared" si="0"/>
        <v>0</v>
      </c>
    </row>
    <row r="39" spans="1:12" ht="18" customHeight="1" thickBot="1" x14ac:dyDescent="0.35">
      <c r="A39" s="427"/>
      <c r="B39" s="452"/>
      <c r="C39" s="273"/>
      <c r="D39" s="928"/>
      <c r="E39" s="929"/>
      <c r="F39" s="930"/>
      <c r="G39" s="273"/>
      <c r="H39" s="928"/>
      <c r="I39" s="930"/>
      <c r="J39" s="628"/>
      <c r="K39" s="645"/>
      <c r="L39" s="240">
        <f t="shared" si="0"/>
        <v>0</v>
      </c>
    </row>
    <row r="40" spans="1:12" ht="18" customHeight="1" thickBot="1" x14ac:dyDescent="0.35">
      <c r="A40" s="427"/>
      <c r="B40" s="452"/>
      <c r="C40" s="273"/>
      <c r="D40" s="928"/>
      <c r="E40" s="929"/>
      <c r="F40" s="930"/>
      <c r="G40" s="273"/>
      <c r="H40" s="928"/>
      <c r="I40" s="930"/>
      <c r="J40" s="628"/>
      <c r="K40" s="645"/>
      <c r="L40" s="240">
        <f t="shared" si="0"/>
        <v>0</v>
      </c>
    </row>
    <row r="41" spans="1:12" ht="18" customHeight="1" thickBot="1" x14ac:dyDescent="0.35">
      <c r="A41" s="427"/>
      <c r="B41" s="452"/>
      <c r="C41" s="273"/>
      <c r="D41" s="1198"/>
      <c r="E41" s="1198"/>
      <c r="F41" s="1198"/>
      <c r="G41" s="273"/>
      <c r="H41" s="928"/>
      <c r="I41" s="930"/>
      <c r="J41" s="628"/>
      <c r="K41" s="645"/>
      <c r="L41" s="240">
        <f t="shared" ref="L41:L58" si="1">SUM(G41*J41)*(1-K41)</f>
        <v>0</v>
      </c>
    </row>
    <row r="42" spans="1:12" ht="18" customHeight="1" thickBot="1" x14ac:dyDescent="0.35">
      <c r="A42" s="427"/>
      <c r="B42" s="452"/>
      <c r="C42" s="273"/>
      <c r="D42" s="1198"/>
      <c r="E42" s="1198"/>
      <c r="F42" s="1198"/>
      <c r="G42" s="273"/>
      <c r="H42" s="928"/>
      <c r="I42" s="930"/>
      <c r="J42" s="628"/>
      <c r="K42" s="645"/>
      <c r="L42" s="240">
        <f t="shared" si="1"/>
        <v>0</v>
      </c>
    </row>
    <row r="43" spans="1:12" ht="18" customHeight="1" thickBot="1" x14ac:dyDescent="0.35">
      <c r="A43" s="427"/>
      <c r="B43" s="452"/>
      <c r="C43" s="273"/>
      <c r="D43" s="1198"/>
      <c r="E43" s="1198"/>
      <c r="F43" s="1198"/>
      <c r="G43" s="273"/>
      <c r="H43" s="928"/>
      <c r="I43" s="930"/>
      <c r="J43" s="628"/>
      <c r="K43" s="645"/>
      <c r="L43" s="240">
        <f t="shared" si="1"/>
        <v>0</v>
      </c>
    </row>
    <row r="44" spans="1:12" ht="18" customHeight="1" thickBot="1" x14ac:dyDescent="0.35">
      <c r="A44" s="427"/>
      <c r="B44" s="452"/>
      <c r="C44" s="273"/>
      <c r="D44" s="1198"/>
      <c r="E44" s="1198"/>
      <c r="F44" s="1198"/>
      <c r="G44" s="273"/>
      <c r="H44" s="928"/>
      <c r="I44" s="930"/>
      <c r="J44" s="628"/>
      <c r="K44" s="645"/>
      <c r="L44" s="240">
        <f t="shared" si="1"/>
        <v>0</v>
      </c>
    </row>
    <row r="45" spans="1:12" ht="18" customHeight="1" thickBot="1" x14ac:dyDescent="0.35">
      <c r="A45" s="427"/>
      <c r="B45" s="452"/>
      <c r="C45" s="273"/>
      <c r="D45" s="1198"/>
      <c r="E45" s="1198"/>
      <c r="F45" s="1198"/>
      <c r="G45" s="273"/>
      <c r="H45" s="928"/>
      <c r="I45" s="930"/>
      <c r="J45" s="628"/>
      <c r="K45" s="645"/>
      <c r="L45" s="240">
        <f t="shared" si="1"/>
        <v>0</v>
      </c>
    </row>
    <row r="46" spans="1:12" ht="18" customHeight="1" thickBot="1" x14ac:dyDescent="0.35">
      <c r="A46" s="427"/>
      <c r="B46" s="452"/>
      <c r="C46" s="273"/>
      <c r="D46" s="1198"/>
      <c r="E46" s="1198"/>
      <c r="F46" s="1198"/>
      <c r="G46" s="273"/>
      <c r="H46" s="928"/>
      <c r="I46" s="930"/>
      <c r="J46" s="628"/>
      <c r="K46" s="645"/>
      <c r="L46" s="240">
        <f t="shared" si="1"/>
        <v>0</v>
      </c>
    </row>
    <row r="47" spans="1:12" ht="18" customHeight="1" thickBot="1" x14ac:dyDescent="0.35">
      <c r="A47" s="427"/>
      <c r="B47" s="452"/>
      <c r="C47" s="273"/>
      <c r="D47" s="1198"/>
      <c r="E47" s="1198"/>
      <c r="F47" s="1198"/>
      <c r="G47" s="273"/>
      <c r="H47" s="928"/>
      <c r="I47" s="930"/>
      <c r="J47" s="628"/>
      <c r="K47" s="645"/>
      <c r="L47" s="240">
        <f t="shared" si="1"/>
        <v>0</v>
      </c>
    </row>
    <row r="48" spans="1:12" ht="18" customHeight="1" thickBot="1" x14ac:dyDescent="0.35">
      <c r="A48" s="427"/>
      <c r="B48" s="452"/>
      <c r="C48" s="273"/>
      <c r="D48" s="1198"/>
      <c r="E48" s="1198"/>
      <c r="F48" s="1198"/>
      <c r="G48" s="273"/>
      <c r="H48" s="928"/>
      <c r="I48" s="930"/>
      <c r="J48" s="628"/>
      <c r="K48" s="645"/>
      <c r="L48" s="240">
        <f t="shared" si="1"/>
        <v>0</v>
      </c>
    </row>
    <row r="49" spans="1:12" ht="18" customHeight="1" thickBot="1" x14ac:dyDescent="0.35">
      <c r="A49" s="427"/>
      <c r="B49" s="452"/>
      <c r="C49" s="273"/>
      <c r="D49" s="1198"/>
      <c r="E49" s="1198"/>
      <c r="F49" s="1198"/>
      <c r="G49" s="273"/>
      <c r="H49" s="928"/>
      <c r="I49" s="930"/>
      <c r="J49" s="628"/>
      <c r="K49" s="645"/>
      <c r="L49" s="240">
        <f t="shared" si="1"/>
        <v>0</v>
      </c>
    </row>
    <row r="50" spans="1:12" ht="18" customHeight="1" thickBot="1" x14ac:dyDescent="0.35">
      <c r="A50" s="427"/>
      <c r="B50" s="452"/>
      <c r="C50" s="273"/>
      <c r="D50" s="1198"/>
      <c r="E50" s="1198"/>
      <c r="F50" s="1198"/>
      <c r="G50" s="273"/>
      <c r="H50" s="928"/>
      <c r="I50" s="930"/>
      <c r="J50" s="628"/>
      <c r="K50" s="645"/>
      <c r="L50" s="240">
        <f t="shared" si="1"/>
        <v>0</v>
      </c>
    </row>
    <row r="51" spans="1:12" ht="18" customHeight="1" thickBot="1" x14ac:dyDescent="0.35">
      <c r="A51" s="427"/>
      <c r="B51" s="452"/>
      <c r="C51" s="273"/>
      <c r="D51" s="1198"/>
      <c r="E51" s="1198"/>
      <c r="F51" s="1198"/>
      <c r="G51" s="273"/>
      <c r="H51" s="928"/>
      <c r="I51" s="930"/>
      <c r="J51" s="628"/>
      <c r="K51" s="645"/>
      <c r="L51" s="240">
        <f t="shared" si="1"/>
        <v>0</v>
      </c>
    </row>
    <row r="52" spans="1:12" ht="18" customHeight="1" thickBot="1" x14ac:dyDescent="0.35">
      <c r="A52" s="427"/>
      <c r="B52" s="452"/>
      <c r="C52" s="273"/>
      <c r="D52" s="1198"/>
      <c r="E52" s="1198"/>
      <c r="F52" s="1198"/>
      <c r="G52" s="273"/>
      <c r="H52" s="928"/>
      <c r="I52" s="930"/>
      <c r="J52" s="628"/>
      <c r="K52" s="645"/>
      <c r="L52" s="240">
        <f t="shared" si="1"/>
        <v>0</v>
      </c>
    </row>
    <row r="53" spans="1:12" ht="18" customHeight="1" thickBot="1" x14ac:dyDescent="0.35">
      <c r="A53" s="427"/>
      <c r="B53" s="452"/>
      <c r="C53" s="273"/>
      <c r="D53" s="1198"/>
      <c r="E53" s="1198"/>
      <c r="F53" s="1198"/>
      <c r="G53" s="273"/>
      <c r="H53" s="928"/>
      <c r="I53" s="930"/>
      <c r="J53" s="628"/>
      <c r="K53" s="645"/>
      <c r="L53" s="240">
        <f t="shared" si="1"/>
        <v>0</v>
      </c>
    </row>
    <row r="54" spans="1:12" ht="18" customHeight="1" thickBot="1" x14ac:dyDescent="0.35">
      <c r="A54" s="427"/>
      <c r="B54" s="452"/>
      <c r="C54" s="273"/>
      <c r="D54" s="1198"/>
      <c r="E54" s="1198"/>
      <c r="F54" s="1198"/>
      <c r="G54" s="273"/>
      <c r="H54" s="928"/>
      <c r="I54" s="930"/>
      <c r="J54" s="628"/>
      <c r="K54" s="645"/>
      <c r="L54" s="240">
        <f t="shared" si="1"/>
        <v>0</v>
      </c>
    </row>
    <row r="55" spans="1:12" ht="18" customHeight="1" thickBot="1" x14ac:dyDescent="0.35">
      <c r="A55" s="427"/>
      <c r="B55" s="452"/>
      <c r="C55" s="273"/>
      <c r="D55" s="1198"/>
      <c r="E55" s="1198"/>
      <c r="F55" s="1198"/>
      <c r="G55" s="273"/>
      <c r="H55" s="928"/>
      <c r="I55" s="930"/>
      <c r="J55" s="628"/>
      <c r="K55" s="645"/>
      <c r="L55" s="240">
        <f t="shared" si="1"/>
        <v>0</v>
      </c>
    </row>
    <row r="56" spans="1:12" ht="18" customHeight="1" thickBot="1" x14ac:dyDescent="0.35">
      <c r="A56" s="427"/>
      <c r="B56" s="452"/>
      <c r="C56" s="273"/>
      <c r="D56" s="1198"/>
      <c r="E56" s="1198"/>
      <c r="F56" s="1198"/>
      <c r="G56" s="273"/>
      <c r="H56" s="928"/>
      <c r="I56" s="930"/>
      <c r="J56" s="628"/>
      <c r="K56" s="645"/>
      <c r="L56" s="240">
        <f t="shared" si="1"/>
        <v>0</v>
      </c>
    </row>
    <row r="57" spans="1:12" ht="18" customHeight="1" x14ac:dyDescent="0.3">
      <c r="A57" s="427"/>
      <c r="B57" s="452"/>
      <c r="C57" s="273"/>
      <c r="D57" s="1198"/>
      <c r="E57" s="1198"/>
      <c r="F57" s="1198"/>
      <c r="G57" s="273"/>
      <c r="H57" s="928"/>
      <c r="I57" s="930"/>
      <c r="J57" s="628"/>
      <c r="K57" s="645"/>
      <c r="L57" s="240">
        <f t="shared" si="1"/>
        <v>0</v>
      </c>
    </row>
    <row r="58" spans="1:12" ht="18" customHeight="1" x14ac:dyDescent="0.3">
      <c r="A58" s="427"/>
      <c r="B58" s="273"/>
      <c r="C58" s="273"/>
      <c r="D58" s="928"/>
      <c r="E58" s="929"/>
      <c r="F58" s="930"/>
      <c r="G58" s="273"/>
      <c r="H58" s="928"/>
      <c r="I58" s="930"/>
      <c r="J58" s="628"/>
      <c r="K58" s="645"/>
      <c r="L58" s="240">
        <f t="shared" si="1"/>
        <v>0</v>
      </c>
    </row>
    <row r="59" spans="1:12" ht="18" customHeight="1" x14ac:dyDescent="0.3">
      <c r="A59" s="427"/>
      <c r="B59" s="630"/>
      <c r="C59" s="630"/>
      <c r="D59" s="1217"/>
      <c r="E59" s="1224"/>
      <c r="F59" s="1218"/>
      <c r="G59" s="630"/>
      <c r="H59" s="1217"/>
      <c r="I59" s="1218"/>
      <c r="J59" s="631"/>
      <c r="K59" s="646"/>
      <c r="L59" s="240">
        <f t="shared" si="0"/>
        <v>0</v>
      </c>
    </row>
    <row r="60" spans="1:12" ht="18" customHeight="1" x14ac:dyDescent="0.3">
      <c r="A60" s="629"/>
      <c r="B60" s="273"/>
      <c r="C60" s="273"/>
      <c r="D60" s="1198"/>
      <c r="E60" s="1198"/>
      <c r="F60" s="1198"/>
      <c r="G60" s="273"/>
      <c r="H60" s="1198"/>
      <c r="I60" s="1198"/>
      <c r="J60" s="628"/>
      <c r="K60" s="645"/>
      <c r="L60" s="247">
        <f t="shared" si="0"/>
        <v>0</v>
      </c>
    </row>
    <row r="61" spans="1:12" ht="14.25" customHeight="1" x14ac:dyDescent="0.3">
      <c r="A61" s="427"/>
      <c r="B61" s="632"/>
      <c r="C61" s="626"/>
      <c r="D61" s="1256"/>
      <c r="E61" s="1257"/>
      <c r="F61" s="1258"/>
      <c r="G61" s="633"/>
      <c r="H61" s="1259"/>
      <c r="I61" s="1259"/>
      <c r="J61" s="634"/>
      <c r="K61" s="647"/>
      <c r="L61" s="241">
        <f>SUM(G61*J61)*(1-K61)</f>
        <v>0</v>
      </c>
    </row>
    <row r="62" spans="1:12" ht="16.5" customHeight="1" x14ac:dyDescent="0.3">
      <c r="A62" s="427"/>
      <c r="B62" s="273"/>
      <c r="C62" s="273"/>
      <c r="D62" s="1198"/>
      <c r="E62" s="1198"/>
      <c r="F62" s="1198"/>
      <c r="G62" s="273"/>
      <c r="H62" s="928"/>
      <c r="I62" s="930"/>
      <c r="J62" s="628"/>
      <c r="K62" s="645"/>
      <c r="L62" s="240">
        <f t="shared" ref="L62:L80" si="2">SUM(G62*J62)*(1-K62)</f>
        <v>0</v>
      </c>
    </row>
    <row r="63" spans="1:12" s="157" customFormat="1" ht="18" customHeight="1" x14ac:dyDescent="0.3">
      <c r="A63" s="427"/>
      <c r="B63" s="273"/>
      <c r="C63" s="273"/>
      <c r="D63" s="1198"/>
      <c r="E63" s="1198"/>
      <c r="F63" s="1198"/>
      <c r="G63" s="273"/>
      <c r="H63" s="928"/>
      <c r="I63" s="930"/>
      <c r="J63" s="628"/>
      <c r="K63" s="645"/>
      <c r="L63" s="240">
        <f t="shared" si="2"/>
        <v>0</v>
      </c>
    </row>
    <row r="64" spans="1:12" ht="18" customHeight="1" x14ac:dyDescent="0.3">
      <c r="A64" s="427"/>
      <c r="B64" s="273"/>
      <c r="C64" s="273"/>
      <c r="D64" s="1198"/>
      <c r="E64" s="1198"/>
      <c r="F64" s="1198"/>
      <c r="G64" s="273"/>
      <c r="H64" s="928"/>
      <c r="I64" s="930"/>
      <c r="J64" s="628"/>
      <c r="K64" s="645"/>
      <c r="L64" s="240">
        <f t="shared" si="2"/>
        <v>0</v>
      </c>
    </row>
    <row r="65" spans="1:12" x14ac:dyDescent="0.3">
      <c r="A65" s="427"/>
      <c r="B65" s="273"/>
      <c r="C65" s="273"/>
      <c r="D65" s="1198"/>
      <c r="E65" s="1198"/>
      <c r="F65" s="1198"/>
      <c r="G65" s="273"/>
      <c r="H65" s="928"/>
      <c r="I65" s="930"/>
      <c r="J65" s="628"/>
      <c r="K65" s="645"/>
      <c r="L65" s="240">
        <f t="shared" si="2"/>
        <v>0</v>
      </c>
    </row>
    <row r="66" spans="1:12" ht="18" customHeight="1" x14ac:dyDescent="0.3">
      <c r="A66" s="427"/>
      <c r="B66" s="273"/>
      <c r="C66" s="273"/>
      <c r="D66" s="1198"/>
      <c r="E66" s="1198"/>
      <c r="F66" s="1198"/>
      <c r="G66" s="273"/>
      <c r="H66" s="928"/>
      <c r="I66" s="930"/>
      <c r="J66" s="628"/>
      <c r="K66" s="645"/>
      <c r="L66" s="240">
        <f t="shared" si="2"/>
        <v>0</v>
      </c>
    </row>
    <row r="67" spans="1:12" ht="18" customHeight="1" x14ac:dyDescent="0.3">
      <c r="A67" s="427"/>
      <c r="B67" s="273"/>
      <c r="C67" s="273"/>
      <c r="D67" s="1198"/>
      <c r="E67" s="1198"/>
      <c r="F67" s="1198"/>
      <c r="G67" s="273"/>
      <c r="H67" s="928"/>
      <c r="I67" s="930"/>
      <c r="J67" s="628"/>
      <c r="K67" s="645"/>
      <c r="L67" s="240">
        <f t="shared" si="2"/>
        <v>0</v>
      </c>
    </row>
    <row r="68" spans="1:12" ht="18" customHeight="1" x14ac:dyDescent="0.3">
      <c r="A68" s="427"/>
      <c r="B68" s="273"/>
      <c r="C68" s="273"/>
      <c r="D68" s="1198"/>
      <c r="E68" s="1198"/>
      <c r="F68" s="1198"/>
      <c r="G68" s="273"/>
      <c r="H68" s="928"/>
      <c r="I68" s="930"/>
      <c r="J68" s="628"/>
      <c r="K68" s="645"/>
      <c r="L68" s="240">
        <f t="shared" si="2"/>
        <v>0</v>
      </c>
    </row>
    <row r="69" spans="1:12" ht="18" customHeight="1" x14ac:dyDescent="0.3">
      <c r="A69" s="427"/>
      <c r="B69" s="273"/>
      <c r="C69" s="273"/>
      <c r="D69" s="1198"/>
      <c r="E69" s="1198"/>
      <c r="F69" s="1198"/>
      <c r="G69" s="273"/>
      <c r="H69" s="928"/>
      <c r="I69" s="930"/>
      <c r="J69" s="628"/>
      <c r="K69" s="645"/>
      <c r="L69" s="240">
        <f t="shared" si="2"/>
        <v>0</v>
      </c>
    </row>
    <row r="70" spans="1:12" ht="18" customHeight="1" x14ac:dyDescent="0.3">
      <c r="A70" s="427"/>
      <c r="B70" s="273"/>
      <c r="C70" s="273"/>
      <c r="D70" s="1198"/>
      <c r="E70" s="1198"/>
      <c r="F70" s="1198"/>
      <c r="G70" s="273"/>
      <c r="H70" s="928"/>
      <c r="I70" s="930"/>
      <c r="J70" s="628"/>
      <c r="K70" s="645"/>
      <c r="L70" s="240">
        <f t="shared" si="2"/>
        <v>0</v>
      </c>
    </row>
    <row r="71" spans="1:12" ht="18" customHeight="1" x14ac:dyDescent="0.3">
      <c r="A71" s="427"/>
      <c r="B71" s="273"/>
      <c r="C71" s="273"/>
      <c r="D71" s="1198"/>
      <c r="E71" s="1198"/>
      <c r="F71" s="1198"/>
      <c r="G71" s="273"/>
      <c r="H71" s="928"/>
      <c r="I71" s="930"/>
      <c r="J71" s="628"/>
      <c r="K71" s="645"/>
      <c r="L71" s="240">
        <f t="shared" si="2"/>
        <v>0</v>
      </c>
    </row>
    <row r="72" spans="1:12" ht="18" customHeight="1" x14ac:dyDescent="0.3">
      <c r="A72" s="427"/>
      <c r="B72" s="273"/>
      <c r="C72" s="273"/>
      <c r="D72" s="1198"/>
      <c r="E72" s="1198"/>
      <c r="F72" s="1198"/>
      <c r="G72" s="273"/>
      <c r="H72" s="928"/>
      <c r="I72" s="930"/>
      <c r="J72" s="628"/>
      <c r="K72" s="645"/>
      <c r="L72" s="240">
        <f t="shared" si="2"/>
        <v>0</v>
      </c>
    </row>
    <row r="73" spans="1:12" ht="18" customHeight="1" x14ac:dyDescent="0.3">
      <c r="A73" s="427"/>
      <c r="B73" s="273"/>
      <c r="C73" s="273"/>
      <c r="D73" s="1198"/>
      <c r="E73" s="1198"/>
      <c r="F73" s="1198"/>
      <c r="G73" s="273"/>
      <c r="H73" s="928"/>
      <c r="I73" s="930"/>
      <c r="J73" s="628"/>
      <c r="K73" s="645"/>
      <c r="L73" s="240">
        <f t="shared" si="2"/>
        <v>0</v>
      </c>
    </row>
    <row r="74" spans="1:12" ht="18" customHeight="1" x14ac:dyDescent="0.3">
      <c r="A74" s="427"/>
      <c r="B74" s="273"/>
      <c r="C74" s="273"/>
      <c r="D74" s="1198"/>
      <c r="E74" s="1198"/>
      <c r="F74" s="1198"/>
      <c r="G74" s="273"/>
      <c r="H74" s="928"/>
      <c r="I74" s="930"/>
      <c r="J74" s="628"/>
      <c r="K74" s="645"/>
      <c r="L74" s="240">
        <f t="shared" si="2"/>
        <v>0</v>
      </c>
    </row>
    <row r="75" spans="1:12" ht="18" customHeight="1" x14ac:dyDescent="0.3">
      <c r="A75" s="427"/>
      <c r="B75" s="273"/>
      <c r="C75" s="273"/>
      <c r="D75" s="1198"/>
      <c r="E75" s="1198"/>
      <c r="F75" s="1198"/>
      <c r="G75" s="273"/>
      <c r="H75" s="928"/>
      <c r="I75" s="930"/>
      <c r="J75" s="628"/>
      <c r="K75" s="645"/>
      <c r="L75" s="240">
        <f t="shared" si="2"/>
        <v>0</v>
      </c>
    </row>
    <row r="76" spans="1:12" ht="18" customHeight="1" x14ac:dyDescent="0.3">
      <c r="A76" s="427"/>
      <c r="B76" s="273"/>
      <c r="C76" s="273"/>
      <c r="D76" s="1198"/>
      <c r="E76" s="1198"/>
      <c r="F76" s="1198"/>
      <c r="G76" s="273"/>
      <c r="H76" s="928"/>
      <c r="I76" s="930"/>
      <c r="J76" s="628"/>
      <c r="K76" s="645"/>
      <c r="L76" s="240">
        <f t="shared" si="2"/>
        <v>0</v>
      </c>
    </row>
    <row r="77" spans="1:12" ht="18" customHeight="1" x14ac:dyDescent="0.3">
      <c r="A77" s="427"/>
      <c r="B77" s="273"/>
      <c r="C77" s="273"/>
      <c r="D77" s="1198"/>
      <c r="E77" s="1198"/>
      <c r="F77" s="1198"/>
      <c r="G77" s="273"/>
      <c r="H77" s="928"/>
      <c r="I77" s="930"/>
      <c r="J77" s="628"/>
      <c r="K77" s="645"/>
      <c r="L77" s="240">
        <f t="shared" si="2"/>
        <v>0</v>
      </c>
    </row>
    <row r="78" spans="1:12" ht="18" customHeight="1" x14ac:dyDescent="0.3">
      <c r="A78" s="427"/>
      <c r="B78" s="273"/>
      <c r="C78" s="273"/>
      <c r="D78" s="1198"/>
      <c r="E78" s="1198"/>
      <c r="F78" s="1198"/>
      <c r="G78" s="273"/>
      <c r="H78" s="928"/>
      <c r="I78" s="930"/>
      <c r="J78" s="628"/>
      <c r="K78" s="645"/>
      <c r="L78" s="240">
        <f t="shared" si="2"/>
        <v>0</v>
      </c>
    </row>
    <row r="79" spans="1:12" ht="18" customHeight="1" x14ac:dyDescent="0.3">
      <c r="A79" s="427"/>
      <c r="B79" s="273"/>
      <c r="C79" s="273"/>
      <c r="D79" s="928"/>
      <c r="E79" s="929"/>
      <c r="F79" s="930"/>
      <c r="G79" s="273"/>
      <c r="H79" s="928"/>
      <c r="I79" s="930"/>
      <c r="J79" s="628"/>
      <c r="K79" s="645"/>
      <c r="L79" s="240">
        <f t="shared" si="2"/>
        <v>0</v>
      </c>
    </row>
    <row r="80" spans="1:12" ht="18" customHeight="1" x14ac:dyDescent="0.3">
      <c r="A80" s="427"/>
      <c r="B80" s="273"/>
      <c r="C80" s="273"/>
      <c r="D80" s="928"/>
      <c r="E80" s="929"/>
      <c r="F80" s="930"/>
      <c r="G80" s="273"/>
      <c r="H80" s="928"/>
      <c r="I80" s="930"/>
      <c r="J80" s="628"/>
      <c r="K80" s="645"/>
      <c r="L80" s="240">
        <f t="shared" si="2"/>
        <v>0</v>
      </c>
    </row>
    <row r="81" spans="1:12" ht="18" customHeight="1" x14ac:dyDescent="0.3">
      <c r="A81" s="427"/>
      <c r="B81" s="273"/>
      <c r="C81" s="273"/>
      <c r="D81" s="1198"/>
      <c r="E81" s="1198"/>
      <c r="F81" s="1198"/>
      <c r="G81" s="273"/>
      <c r="H81" s="928"/>
      <c r="I81" s="930"/>
      <c r="J81" s="628"/>
      <c r="K81" s="645"/>
      <c r="L81" s="240">
        <f t="shared" ref="L81:L98" si="3">SUM(G81*J81)*(1-K81)</f>
        <v>0</v>
      </c>
    </row>
    <row r="82" spans="1:12" ht="18" customHeight="1" x14ac:dyDescent="0.3">
      <c r="A82" s="427"/>
      <c r="B82" s="273"/>
      <c r="C82" s="273"/>
      <c r="D82" s="1198"/>
      <c r="E82" s="1198"/>
      <c r="F82" s="1198"/>
      <c r="G82" s="273"/>
      <c r="H82" s="928"/>
      <c r="I82" s="930"/>
      <c r="J82" s="628"/>
      <c r="K82" s="645"/>
      <c r="L82" s="240">
        <f t="shared" si="3"/>
        <v>0</v>
      </c>
    </row>
    <row r="83" spans="1:12" ht="18" customHeight="1" x14ac:dyDescent="0.3">
      <c r="A83" s="427"/>
      <c r="B83" s="273"/>
      <c r="C83" s="273"/>
      <c r="D83" s="1198"/>
      <c r="E83" s="1198"/>
      <c r="F83" s="1198"/>
      <c r="G83" s="273"/>
      <c r="H83" s="928"/>
      <c r="I83" s="930"/>
      <c r="J83" s="628"/>
      <c r="K83" s="645"/>
      <c r="L83" s="240">
        <f t="shared" si="3"/>
        <v>0</v>
      </c>
    </row>
    <row r="84" spans="1:12" ht="18" customHeight="1" x14ac:dyDescent="0.3">
      <c r="A84" s="427"/>
      <c r="B84" s="273"/>
      <c r="C84" s="273"/>
      <c r="D84" s="1198"/>
      <c r="E84" s="1198"/>
      <c r="F84" s="1198"/>
      <c r="G84" s="273"/>
      <c r="H84" s="928"/>
      <c r="I84" s="930"/>
      <c r="J84" s="628"/>
      <c r="K84" s="645"/>
      <c r="L84" s="240">
        <f t="shared" si="3"/>
        <v>0</v>
      </c>
    </row>
    <row r="85" spans="1:12" ht="18" customHeight="1" x14ac:dyDescent="0.3">
      <c r="A85" s="427"/>
      <c r="B85" s="273"/>
      <c r="C85" s="273"/>
      <c r="D85" s="1198"/>
      <c r="E85" s="1198"/>
      <c r="F85" s="1198"/>
      <c r="G85" s="273"/>
      <c r="H85" s="928"/>
      <c r="I85" s="930"/>
      <c r="J85" s="628"/>
      <c r="K85" s="645"/>
      <c r="L85" s="240">
        <f t="shared" si="3"/>
        <v>0</v>
      </c>
    </row>
    <row r="86" spans="1:12" ht="18" customHeight="1" x14ac:dyDescent="0.3">
      <c r="A86" s="427"/>
      <c r="B86" s="273"/>
      <c r="C86" s="273"/>
      <c r="D86" s="1198"/>
      <c r="E86" s="1198"/>
      <c r="F86" s="1198"/>
      <c r="G86" s="273"/>
      <c r="H86" s="928"/>
      <c r="I86" s="930"/>
      <c r="J86" s="628"/>
      <c r="K86" s="645"/>
      <c r="L86" s="240">
        <f t="shared" si="3"/>
        <v>0</v>
      </c>
    </row>
    <row r="87" spans="1:12" ht="18" customHeight="1" x14ac:dyDescent="0.3">
      <c r="A87" s="427"/>
      <c r="B87" s="273"/>
      <c r="C87" s="273"/>
      <c r="D87" s="1198"/>
      <c r="E87" s="1198"/>
      <c r="F87" s="1198"/>
      <c r="G87" s="273"/>
      <c r="H87" s="928"/>
      <c r="I87" s="930"/>
      <c r="J87" s="628"/>
      <c r="K87" s="645"/>
      <c r="L87" s="240">
        <f t="shared" si="3"/>
        <v>0</v>
      </c>
    </row>
    <row r="88" spans="1:12" ht="18" customHeight="1" x14ac:dyDescent="0.3">
      <c r="A88" s="427"/>
      <c r="B88" s="273"/>
      <c r="C88" s="273"/>
      <c r="D88" s="1198"/>
      <c r="E88" s="1198"/>
      <c r="F88" s="1198"/>
      <c r="G88" s="273"/>
      <c r="H88" s="928"/>
      <c r="I88" s="930"/>
      <c r="J88" s="628"/>
      <c r="K88" s="645"/>
      <c r="L88" s="240">
        <f t="shared" si="3"/>
        <v>0</v>
      </c>
    </row>
    <row r="89" spans="1:12" ht="18" customHeight="1" x14ac:dyDescent="0.3">
      <c r="A89" s="427"/>
      <c r="B89" s="273"/>
      <c r="C89" s="273"/>
      <c r="D89" s="1198"/>
      <c r="E89" s="1198"/>
      <c r="F89" s="1198"/>
      <c r="G89" s="273"/>
      <c r="H89" s="928"/>
      <c r="I89" s="930"/>
      <c r="J89" s="628"/>
      <c r="K89" s="645"/>
      <c r="L89" s="240">
        <f t="shared" si="3"/>
        <v>0</v>
      </c>
    </row>
    <row r="90" spans="1:12" ht="18" customHeight="1" x14ac:dyDescent="0.3">
      <c r="A90" s="427"/>
      <c r="B90" s="273"/>
      <c r="C90" s="273"/>
      <c r="D90" s="1198"/>
      <c r="E90" s="1198"/>
      <c r="F90" s="1198"/>
      <c r="G90" s="273"/>
      <c r="H90" s="928"/>
      <c r="I90" s="930"/>
      <c r="J90" s="628"/>
      <c r="K90" s="645"/>
      <c r="L90" s="240">
        <f t="shared" si="3"/>
        <v>0</v>
      </c>
    </row>
    <row r="91" spans="1:12" ht="18" customHeight="1" x14ac:dyDescent="0.3">
      <c r="A91" s="427"/>
      <c r="B91" s="273"/>
      <c r="C91" s="273"/>
      <c r="D91" s="1198"/>
      <c r="E91" s="1198"/>
      <c r="F91" s="1198"/>
      <c r="G91" s="273"/>
      <c r="H91" s="928"/>
      <c r="I91" s="930"/>
      <c r="J91" s="628"/>
      <c r="K91" s="645"/>
      <c r="L91" s="240">
        <f t="shared" si="3"/>
        <v>0</v>
      </c>
    </row>
    <row r="92" spans="1:12" ht="18" customHeight="1" x14ac:dyDescent="0.3">
      <c r="A92" s="427"/>
      <c r="B92" s="273"/>
      <c r="C92" s="273"/>
      <c r="D92" s="1198"/>
      <c r="E92" s="1198"/>
      <c r="F92" s="1198"/>
      <c r="G92" s="273"/>
      <c r="H92" s="928"/>
      <c r="I92" s="930"/>
      <c r="J92" s="628"/>
      <c r="K92" s="645"/>
      <c r="L92" s="240">
        <f t="shared" si="3"/>
        <v>0</v>
      </c>
    </row>
    <row r="93" spans="1:12" ht="18" customHeight="1" x14ac:dyDescent="0.3">
      <c r="A93" s="427"/>
      <c r="B93" s="273"/>
      <c r="C93" s="273"/>
      <c r="D93" s="1198"/>
      <c r="E93" s="1198"/>
      <c r="F93" s="1198"/>
      <c r="G93" s="273"/>
      <c r="H93" s="928"/>
      <c r="I93" s="930"/>
      <c r="J93" s="628"/>
      <c r="K93" s="645"/>
      <c r="L93" s="240">
        <f t="shared" si="3"/>
        <v>0</v>
      </c>
    </row>
    <row r="94" spans="1:12" ht="18" customHeight="1" x14ac:dyDescent="0.3">
      <c r="A94" s="427"/>
      <c r="B94" s="273"/>
      <c r="C94" s="273"/>
      <c r="D94" s="1198"/>
      <c r="E94" s="1198"/>
      <c r="F94" s="1198"/>
      <c r="G94" s="273"/>
      <c r="H94" s="928"/>
      <c r="I94" s="930"/>
      <c r="J94" s="628"/>
      <c r="K94" s="645"/>
      <c r="L94" s="240">
        <f t="shared" si="3"/>
        <v>0</v>
      </c>
    </row>
    <row r="95" spans="1:12" ht="18" customHeight="1" x14ac:dyDescent="0.3">
      <c r="A95" s="427"/>
      <c r="B95" s="273"/>
      <c r="C95" s="273"/>
      <c r="D95" s="1198"/>
      <c r="E95" s="1198"/>
      <c r="F95" s="1198"/>
      <c r="G95" s="273"/>
      <c r="H95" s="928"/>
      <c r="I95" s="930"/>
      <c r="J95" s="628"/>
      <c r="K95" s="645"/>
      <c r="L95" s="240">
        <f t="shared" si="3"/>
        <v>0</v>
      </c>
    </row>
    <row r="96" spans="1:12" ht="18" customHeight="1" x14ac:dyDescent="0.3">
      <c r="A96" s="427"/>
      <c r="B96" s="273"/>
      <c r="C96" s="273"/>
      <c r="D96" s="1198"/>
      <c r="E96" s="1198"/>
      <c r="F96" s="1198"/>
      <c r="G96" s="273"/>
      <c r="H96" s="928"/>
      <c r="I96" s="930"/>
      <c r="J96" s="628"/>
      <c r="K96" s="645"/>
      <c r="L96" s="240">
        <f t="shared" si="3"/>
        <v>0</v>
      </c>
    </row>
    <row r="97" spans="1:12" ht="18" customHeight="1" x14ac:dyDescent="0.3">
      <c r="A97" s="427"/>
      <c r="B97" s="273"/>
      <c r="C97" s="273"/>
      <c r="D97" s="1198"/>
      <c r="E97" s="1198"/>
      <c r="F97" s="1198"/>
      <c r="G97" s="273"/>
      <c r="H97" s="928"/>
      <c r="I97" s="930"/>
      <c r="J97" s="628"/>
      <c r="K97" s="645"/>
      <c r="L97" s="240">
        <f t="shared" si="3"/>
        <v>0</v>
      </c>
    </row>
    <row r="98" spans="1:12" ht="18" customHeight="1" x14ac:dyDescent="0.3">
      <c r="A98" s="427"/>
      <c r="B98" s="273"/>
      <c r="C98" s="273"/>
      <c r="D98" s="928"/>
      <c r="E98" s="929"/>
      <c r="F98" s="930"/>
      <c r="G98" s="273"/>
      <c r="H98" s="928"/>
      <c r="I98" s="930"/>
      <c r="J98" s="628"/>
      <c r="K98" s="645"/>
      <c r="L98" s="240">
        <f t="shared" si="3"/>
        <v>0</v>
      </c>
    </row>
    <row r="99" spans="1:12" ht="18" customHeight="1" x14ac:dyDescent="0.3">
      <c r="A99" s="427"/>
      <c r="B99" s="273"/>
      <c r="C99" s="273"/>
      <c r="D99" s="928"/>
      <c r="E99" s="929"/>
      <c r="F99" s="930"/>
      <c r="G99" s="273"/>
      <c r="H99" s="928"/>
      <c r="I99" s="930"/>
      <c r="J99" s="628"/>
      <c r="K99" s="645"/>
      <c r="L99" s="240">
        <f>SUM(G99*J99)*(1-K99)</f>
        <v>0</v>
      </c>
    </row>
    <row r="100" spans="1:12" ht="18" customHeight="1" x14ac:dyDescent="0.3">
      <c r="A100" s="427"/>
      <c r="B100" s="273"/>
      <c r="C100" s="455"/>
      <c r="D100" s="928"/>
      <c r="E100" s="929"/>
      <c r="F100" s="930"/>
      <c r="G100" s="273"/>
      <c r="H100" s="928"/>
      <c r="I100" s="930"/>
      <c r="J100" s="628"/>
      <c r="K100" s="645"/>
      <c r="L100" s="240">
        <f>SUM(G100*J100)*(1-K100)</f>
        <v>0</v>
      </c>
    </row>
    <row r="101" spans="1:12" ht="18" customHeight="1" thickBot="1" x14ac:dyDescent="0.35">
      <c r="A101" s="242"/>
      <c r="B101" s="243"/>
      <c r="C101" s="243"/>
      <c r="D101" s="243"/>
      <c r="E101" s="244"/>
      <c r="F101" s="244"/>
      <c r="G101" s="243"/>
      <c r="H101" s="243"/>
      <c r="I101" s="243"/>
      <c r="J101" s="245"/>
      <c r="K101" s="526"/>
      <c r="L101" s="531"/>
    </row>
    <row r="102" spans="1:12" ht="18" customHeight="1" thickBot="1" x14ac:dyDescent="0.35">
      <c r="A102" s="1201" t="s">
        <v>240</v>
      </c>
      <c r="B102" s="1202"/>
      <c r="C102" s="1202"/>
      <c r="D102" s="1202"/>
      <c r="E102" s="1202"/>
      <c r="F102" s="1202"/>
      <c r="G102" s="1202"/>
      <c r="H102" s="1202"/>
      <c r="I102" s="1202"/>
      <c r="J102" s="1203"/>
      <c r="K102" s="1199">
        <f>SUM(L21:L100)</f>
        <v>0</v>
      </c>
      <c r="L102" s="1200"/>
    </row>
    <row r="103" spans="1:12" ht="18" customHeight="1" thickBot="1" x14ac:dyDescent="0.35">
      <c r="A103" s="238"/>
      <c r="B103" s="238"/>
      <c r="C103" s="238"/>
      <c r="D103" s="238"/>
      <c r="E103" s="238"/>
      <c r="F103" s="238"/>
      <c r="G103" s="238"/>
      <c r="H103" s="238"/>
      <c r="I103" s="238"/>
      <c r="J103" s="238"/>
      <c r="K103" s="527"/>
      <c r="L103" s="239"/>
    </row>
    <row r="104" spans="1:12" ht="18" customHeight="1" thickBot="1" x14ac:dyDescent="0.35">
      <c r="A104" s="1225" t="s">
        <v>274</v>
      </c>
      <c r="B104" s="1226"/>
      <c r="C104" s="1226"/>
      <c r="D104" s="1226"/>
      <c r="E104" s="1226"/>
      <c r="F104" s="1226"/>
      <c r="G104" s="1226"/>
      <c r="H104" s="1226"/>
      <c r="I104" s="1226"/>
      <c r="J104" s="1226"/>
      <c r="K104" s="1226"/>
      <c r="L104" s="1227"/>
    </row>
    <row r="105" spans="1:12" ht="18" customHeight="1" thickBot="1" x14ac:dyDescent="0.35">
      <c r="A105" s="235" t="s">
        <v>25</v>
      </c>
      <c r="B105" s="536" t="s">
        <v>37</v>
      </c>
      <c r="C105" s="536" t="s">
        <v>41</v>
      </c>
      <c r="D105" s="1219" t="s">
        <v>42</v>
      </c>
      <c r="E105" s="1220"/>
      <c r="F105" s="1221"/>
      <c r="G105" s="536" t="s">
        <v>44</v>
      </c>
      <c r="H105" s="1219" t="s">
        <v>427</v>
      </c>
      <c r="I105" s="1221"/>
      <c r="J105" s="236" t="s">
        <v>45</v>
      </c>
      <c r="K105" s="525" t="s">
        <v>46</v>
      </c>
      <c r="L105" s="237" t="s">
        <v>47</v>
      </c>
    </row>
    <row r="106" spans="1:12" ht="18" customHeight="1" thickBot="1" x14ac:dyDescent="0.35">
      <c r="A106" s="427" t="s">
        <v>744</v>
      </c>
      <c r="B106" s="454" t="s">
        <v>808</v>
      </c>
      <c r="C106" s="453" t="s">
        <v>809</v>
      </c>
      <c r="D106" s="1205" t="s">
        <v>810</v>
      </c>
      <c r="E106" s="1206"/>
      <c r="F106" s="1207"/>
      <c r="G106" s="454">
        <v>2</v>
      </c>
      <c r="H106" s="1205" t="s">
        <v>811</v>
      </c>
      <c r="I106" s="1207"/>
      <c r="J106" s="627">
        <v>1677</v>
      </c>
      <c r="K106" s="644">
        <v>0.55300000000000005</v>
      </c>
      <c r="L106" s="241">
        <f>SUM(G106*J106)*(1-K106)</f>
        <v>1499.2379999999998</v>
      </c>
    </row>
    <row r="107" spans="1:12" ht="18" customHeight="1" thickBot="1" x14ac:dyDescent="0.35">
      <c r="A107" s="427" t="s">
        <v>744</v>
      </c>
      <c r="B107" s="454" t="s">
        <v>808</v>
      </c>
      <c r="C107" s="273" t="s">
        <v>809</v>
      </c>
      <c r="D107" s="1198" t="s">
        <v>810</v>
      </c>
      <c r="E107" s="1198"/>
      <c r="F107" s="1198"/>
      <c r="G107" s="273">
        <v>2</v>
      </c>
      <c r="H107" s="1198" t="s">
        <v>811</v>
      </c>
      <c r="I107" s="1198"/>
      <c r="J107" s="628">
        <v>1794</v>
      </c>
      <c r="K107" s="644">
        <v>0.55300000000000005</v>
      </c>
      <c r="L107" s="241">
        <f>SUM(G107*J107)*(1-K107)</f>
        <v>1603.8359999999998</v>
      </c>
    </row>
    <row r="108" spans="1:12" ht="18" customHeight="1" thickBot="1" x14ac:dyDescent="0.35">
      <c r="A108" s="427" t="s">
        <v>744</v>
      </c>
      <c r="B108" s="454" t="s">
        <v>808</v>
      </c>
      <c r="C108" s="273" t="s">
        <v>809</v>
      </c>
      <c r="D108" s="928" t="s">
        <v>810</v>
      </c>
      <c r="E108" s="929"/>
      <c r="F108" s="930"/>
      <c r="G108" s="273">
        <v>3</v>
      </c>
      <c r="H108" s="928" t="s">
        <v>811</v>
      </c>
      <c r="I108" s="930"/>
      <c r="J108" s="628">
        <v>1919</v>
      </c>
      <c r="K108" s="644">
        <v>0.55300000000000005</v>
      </c>
      <c r="L108" s="240">
        <f t="shared" ref="L108:L124" si="4">SUM(G108*J108)*(1-K108)</f>
        <v>2573.3789999999999</v>
      </c>
    </row>
    <row r="109" spans="1:12" ht="18" customHeight="1" thickBot="1" x14ac:dyDescent="0.35">
      <c r="A109" s="427" t="s">
        <v>744</v>
      </c>
      <c r="B109" s="454" t="s">
        <v>808</v>
      </c>
      <c r="C109" s="273" t="s">
        <v>809</v>
      </c>
      <c r="D109" s="928" t="s">
        <v>810</v>
      </c>
      <c r="E109" s="929"/>
      <c r="F109" s="930"/>
      <c r="G109" s="273">
        <v>2</v>
      </c>
      <c r="H109" s="928" t="s">
        <v>811</v>
      </c>
      <c r="I109" s="930"/>
      <c r="J109" s="628">
        <v>1974</v>
      </c>
      <c r="K109" s="644">
        <v>0.55300000000000005</v>
      </c>
      <c r="L109" s="240">
        <f t="shared" si="4"/>
        <v>1764.7559999999999</v>
      </c>
    </row>
    <row r="110" spans="1:12" ht="15" thickBot="1" x14ac:dyDescent="0.35">
      <c r="A110" s="427" t="s">
        <v>744</v>
      </c>
      <c r="B110" s="454" t="s">
        <v>808</v>
      </c>
      <c r="C110" s="273" t="s">
        <v>839</v>
      </c>
      <c r="D110" s="928" t="s">
        <v>840</v>
      </c>
      <c r="E110" s="929"/>
      <c r="F110" s="930"/>
      <c r="G110" s="273">
        <v>31</v>
      </c>
      <c r="H110" s="928" t="s">
        <v>812</v>
      </c>
      <c r="I110" s="930"/>
      <c r="J110" s="628">
        <v>33</v>
      </c>
      <c r="K110" s="644">
        <v>0.55300000000000005</v>
      </c>
      <c r="L110" s="240">
        <f t="shared" si="4"/>
        <v>457.28099999999995</v>
      </c>
    </row>
    <row r="111" spans="1:12" ht="18" customHeight="1" thickBot="1" x14ac:dyDescent="0.35">
      <c r="A111" s="427" t="s">
        <v>744</v>
      </c>
      <c r="B111" s="454" t="s">
        <v>808</v>
      </c>
      <c r="C111" s="273" t="s">
        <v>813</v>
      </c>
      <c r="D111" s="928" t="s">
        <v>819</v>
      </c>
      <c r="E111" s="929"/>
      <c r="F111" s="930"/>
      <c r="G111" s="273">
        <v>12</v>
      </c>
      <c r="H111" s="928" t="s">
        <v>821</v>
      </c>
      <c r="I111" s="930"/>
      <c r="J111" s="628">
        <v>181</v>
      </c>
      <c r="K111" s="644">
        <v>0.55300000000000005</v>
      </c>
      <c r="L111" s="240">
        <f t="shared" si="4"/>
        <v>970.8839999999999</v>
      </c>
    </row>
    <row r="112" spans="1:12" ht="18" customHeight="1" thickBot="1" x14ac:dyDescent="0.35">
      <c r="A112" s="427" t="s">
        <v>744</v>
      </c>
      <c r="B112" s="454" t="s">
        <v>808</v>
      </c>
      <c r="C112" s="273" t="s">
        <v>814</v>
      </c>
      <c r="D112" s="928" t="s">
        <v>820</v>
      </c>
      <c r="E112" s="929"/>
      <c r="F112" s="930"/>
      <c r="G112" s="273">
        <v>6</v>
      </c>
      <c r="H112" s="928" t="s">
        <v>821</v>
      </c>
      <c r="I112" s="930"/>
      <c r="J112" s="628">
        <v>162</v>
      </c>
      <c r="K112" s="644">
        <v>0.55300000000000005</v>
      </c>
      <c r="L112" s="240">
        <f t="shared" si="4"/>
        <v>434.48399999999998</v>
      </c>
    </row>
    <row r="113" spans="1:12" ht="18" customHeight="1" thickBot="1" x14ac:dyDescent="0.35">
      <c r="A113" s="427" t="s">
        <v>744</v>
      </c>
      <c r="B113" s="454" t="s">
        <v>808</v>
      </c>
      <c r="C113" s="273" t="s">
        <v>815</v>
      </c>
      <c r="D113" s="928" t="s">
        <v>822</v>
      </c>
      <c r="E113" s="929"/>
      <c r="F113" s="930"/>
      <c r="G113" s="273">
        <v>1</v>
      </c>
      <c r="H113" s="928" t="s">
        <v>821</v>
      </c>
      <c r="I113" s="930"/>
      <c r="J113" s="628">
        <v>966</v>
      </c>
      <c r="K113" s="644">
        <v>0.55300000000000005</v>
      </c>
      <c r="L113" s="240">
        <f t="shared" si="4"/>
        <v>431.80199999999996</v>
      </c>
    </row>
    <row r="114" spans="1:12" ht="18" customHeight="1" thickBot="1" x14ac:dyDescent="0.35">
      <c r="A114" s="427" t="s">
        <v>744</v>
      </c>
      <c r="B114" s="454" t="s">
        <v>808</v>
      </c>
      <c r="C114" s="273" t="s">
        <v>816</v>
      </c>
      <c r="D114" s="928" t="s">
        <v>823</v>
      </c>
      <c r="E114" s="929"/>
      <c r="F114" s="930"/>
      <c r="G114" s="273">
        <v>1</v>
      </c>
      <c r="H114" s="928" t="s">
        <v>821</v>
      </c>
      <c r="I114" s="930"/>
      <c r="J114" s="628">
        <v>849</v>
      </c>
      <c r="K114" s="644">
        <v>0.55300000000000005</v>
      </c>
      <c r="L114" s="240">
        <f t="shared" si="4"/>
        <v>379.50299999999999</v>
      </c>
    </row>
    <row r="115" spans="1:12" ht="18" customHeight="1" thickBot="1" x14ac:dyDescent="0.35">
      <c r="A115" s="427" t="s">
        <v>744</v>
      </c>
      <c r="B115" s="454" t="s">
        <v>808</v>
      </c>
      <c r="C115" s="273" t="s">
        <v>817</v>
      </c>
      <c r="D115" s="1198" t="s">
        <v>824</v>
      </c>
      <c r="E115" s="1198"/>
      <c r="F115" s="1198"/>
      <c r="G115" s="273">
        <v>1</v>
      </c>
      <c r="H115" s="928" t="s">
        <v>821</v>
      </c>
      <c r="I115" s="930"/>
      <c r="J115" s="628">
        <v>1220</v>
      </c>
      <c r="K115" s="644">
        <v>0.55300000000000005</v>
      </c>
      <c r="L115" s="240">
        <f t="shared" si="4"/>
        <v>545.33999999999992</v>
      </c>
    </row>
    <row r="116" spans="1:12" ht="18" customHeight="1" thickBot="1" x14ac:dyDescent="0.35">
      <c r="A116" s="427" t="s">
        <v>744</v>
      </c>
      <c r="B116" s="454" t="s">
        <v>808</v>
      </c>
      <c r="C116" s="273" t="s">
        <v>818</v>
      </c>
      <c r="D116" s="1198" t="s">
        <v>841</v>
      </c>
      <c r="E116" s="1198"/>
      <c r="F116" s="1198"/>
      <c r="G116" s="273">
        <v>1</v>
      </c>
      <c r="H116" s="928" t="s">
        <v>821</v>
      </c>
      <c r="I116" s="930"/>
      <c r="J116" s="628">
        <v>168</v>
      </c>
      <c r="K116" s="644">
        <v>0.55300000000000005</v>
      </c>
      <c r="L116" s="240">
        <f t="shared" si="4"/>
        <v>75.095999999999989</v>
      </c>
    </row>
    <row r="117" spans="1:12" ht="18" customHeight="1" thickBot="1" x14ac:dyDescent="0.35">
      <c r="A117" s="427" t="s">
        <v>744</v>
      </c>
      <c r="B117" s="454" t="s">
        <v>808</v>
      </c>
      <c r="C117" s="273" t="s">
        <v>825</v>
      </c>
      <c r="D117" s="1198" t="s">
        <v>826</v>
      </c>
      <c r="E117" s="1198"/>
      <c r="F117" s="1198"/>
      <c r="G117" s="273">
        <v>2</v>
      </c>
      <c r="H117" s="928" t="s">
        <v>821</v>
      </c>
      <c r="I117" s="930"/>
      <c r="J117" s="628">
        <v>459</v>
      </c>
      <c r="K117" s="644">
        <v>0.55300000000000005</v>
      </c>
      <c r="L117" s="240">
        <f t="shared" si="4"/>
        <v>410.34599999999995</v>
      </c>
    </row>
    <row r="118" spans="1:12" ht="18" customHeight="1" thickBot="1" x14ac:dyDescent="0.35">
      <c r="A118" s="427" t="s">
        <v>744</v>
      </c>
      <c r="B118" s="454" t="s">
        <v>808</v>
      </c>
      <c r="C118" s="273" t="s">
        <v>827</v>
      </c>
      <c r="D118" s="1198" t="s">
        <v>828</v>
      </c>
      <c r="E118" s="1198"/>
      <c r="F118" s="1198"/>
      <c r="G118" s="273">
        <v>2</v>
      </c>
      <c r="H118" s="928" t="s">
        <v>821</v>
      </c>
      <c r="I118" s="930"/>
      <c r="J118" s="628">
        <v>349</v>
      </c>
      <c r="K118" s="644">
        <v>0.55300000000000005</v>
      </c>
      <c r="L118" s="240">
        <f t="shared" si="4"/>
        <v>312.00599999999997</v>
      </c>
    </row>
    <row r="119" spans="1:12" ht="18" customHeight="1" thickBot="1" x14ac:dyDescent="0.35">
      <c r="A119" s="427" t="s">
        <v>744</v>
      </c>
      <c r="B119" s="454" t="s">
        <v>808</v>
      </c>
      <c r="C119" s="273" t="s">
        <v>842</v>
      </c>
      <c r="D119" s="1198" t="s">
        <v>843</v>
      </c>
      <c r="E119" s="1198"/>
      <c r="F119" s="1198"/>
      <c r="G119" s="273">
        <v>1</v>
      </c>
      <c r="H119" s="928" t="s">
        <v>821</v>
      </c>
      <c r="I119" s="930"/>
      <c r="J119" s="628">
        <v>228</v>
      </c>
      <c r="K119" s="644">
        <v>0.55300000000000005</v>
      </c>
      <c r="L119" s="240">
        <f t="shared" si="4"/>
        <v>101.91599999999998</v>
      </c>
    </row>
    <row r="120" spans="1:12" ht="18" customHeight="1" thickBot="1" x14ac:dyDescent="0.35">
      <c r="A120" s="427" t="s">
        <v>744</v>
      </c>
      <c r="B120" s="454" t="s">
        <v>808</v>
      </c>
      <c r="C120" s="273" t="s">
        <v>829</v>
      </c>
      <c r="D120" s="1198" t="s">
        <v>830</v>
      </c>
      <c r="E120" s="1198"/>
      <c r="F120" s="1198"/>
      <c r="G120" s="273">
        <v>1</v>
      </c>
      <c r="H120" s="928" t="s">
        <v>812</v>
      </c>
      <c r="I120" s="930"/>
      <c r="J120" s="628">
        <v>537</v>
      </c>
      <c r="K120" s="644">
        <v>0.55300000000000005</v>
      </c>
      <c r="L120" s="240">
        <f t="shared" si="4"/>
        <v>240.03899999999999</v>
      </c>
    </row>
    <row r="121" spans="1:12" ht="18" customHeight="1" thickBot="1" x14ac:dyDescent="0.35">
      <c r="A121" s="427" t="s">
        <v>744</v>
      </c>
      <c r="B121" s="454" t="s">
        <v>808</v>
      </c>
      <c r="C121" s="273" t="s">
        <v>831</v>
      </c>
      <c r="D121" s="1198" t="s">
        <v>832</v>
      </c>
      <c r="E121" s="1198"/>
      <c r="F121" s="1198"/>
      <c r="G121" s="273">
        <v>2</v>
      </c>
      <c r="H121" s="928" t="s">
        <v>812</v>
      </c>
      <c r="I121" s="930"/>
      <c r="J121" s="628">
        <v>25</v>
      </c>
      <c r="K121" s="644">
        <v>0.55300000000000005</v>
      </c>
      <c r="L121" s="240">
        <f t="shared" si="4"/>
        <v>22.349999999999998</v>
      </c>
    </row>
    <row r="122" spans="1:12" ht="18" customHeight="1" thickBot="1" x14ac:dyDescent="0.35">
      <c r="A122" s="427" t="s">
        <v>744</v>
      </c>
      <c r="B122" s="454" t="s">
        <v>808</v>
      </c>
      <c r="C122" s="273" t="s">
        <v>833</v>
      </c>
      <c r="D122" s="1198" t="s">
        <v>834</v>
      </c>
      <c r="E122" s="1198"/>
      <c r="F122" s="1198"/>
      <c r="G122" s="273">
        <v>3</v>
      </c>
      <c r="H122" s="928" t="s">
        <v>812</v>
      </c>
      <c r="I122" s="930"/>
      <c r="J122" s="628">
        <v>107</v>
      </c>
      <c r="K122" s="644">
        <v>0.55300000000000005</v>
      </c>
      <c r="L122" s="240">
        <f t="shared" si="4"/>
        <v>143.48699999999999</v>
      </c>
    </row>
    <row r="123" spans="1:12" ht="18" customHeight="1" thickBot="1" x14ac:dyDescent="0.35">
      <c r="A123" s="427" t="s">
        <v>744</v>
      </c>
      <c r="B123" s="454" t="s">
        <v>808</v>
      </c>
      <c r="C123" s="273" t="s">
        <v>835</v>
      </c>
      <c r="D123" s="1198" t="s">
        <v>836</v>
      </c>
      <c r="E123" s="1198"/>
      <c r="F123" s="1198"/>
      <c r="G123" s="273">
        <v>3</v>
      </c>
      <c r="H123" s="928" t="s">
        <v>812</v>
      </c>
      <c r="I123" s="930"/>
      <c r="J123" s="628">
        <v>87</v>
      </c>
      <c r="K123" s="644">
        <v>0.55300000000000005</v>
      </c>
      <c r="L123" s="240">
        <f t="shared" si="4"/>
        <v>116.66699999999999</v>
      </c>
    </row>
    <row r="124" spans="1:12" ht="18" customHeight="1" thickBot="1" x14ac:dyDescent="0.35">
      <c r="A124" s="427" t="s">
        <v>744</v>
      </c>
      <c r="B124" s="454" t="s">
        <v>808</v>
      </c>
      <c r="C124" s="273" t="s">
        <v>837</v>
      </c>
      <c r="D124" s="1198" t="s">
        <v>838</v>
      </c>
      <c r="E124" s="1198"/>
      <c r="F124" s="1198"/>
      <c r="G124" s="273">
        <v>2</v>
      </c>
      <c r="H124" s="928" t="s">
        <v>812</v>
      </c>
      <c r="I124" s="930"/>
      <c r="J124" s="628">
        <v>21</v>
      </c>
      <c r="K124" s="644">
        <v>0.55300000000000005</v>
      </c>
      <c r="L124" s="240">
        <f t="shared" si="4"/>
        <v>18.773999999999997</v>
      </c>
    </row>
    <row r="125" spans="1:12" ht="18" customHeight="1" thickBot="1" x14ac:dyDescent="0.35">
      <c r="A125" s="427" t="s">
        <v>744</v>
      </c>
      <c r="B125" s="454" t="s">
        <v>808</v>
      </c>
      <c r="C125" s="273" t="s">
        <v>844</v>
      </c>
      <c r="D125" s="1198" t="s">
        <v>845</v>
      </c>
      <c r="E125" s="1198"/>
      <c r="F125" s="1198"/>
      <c r="G125" s="273">
        <v>1</v>
      </c>
      <c r="H125" s="928" t="s">
        <v>812</v>
      </c>
      <c r="I125" s="930"/>
      <c r="J125" s="628">
        <v>80</v>
      </c>
      <c r="K125" s="644">
        <v>0.55300000000000005</v>
      </c>
      <c r="L125" s="240">
        <f t="shared" ref="L125:L145" si="5">SUM(G125*J125)*(1-K125)</f>
        <v>35.76</v>
      </c>
    </row>
    <row r="126" spans="1:12" ht="18" customHeight="1" thickBot="1" x14ac:dyDescent="0.35">
      <c r="A126" s="427"/>
      <c r="B126" s="454"/>
      <c r="C126" s="273"/>
      <c r="D126" s="1198"/>
      <c r="E126" s="1198"/>
      <c r="F126" s="1198"/>
      <c r="G126" s="273"/>
      <c r="H126" s="928"/>
      <c r="I126" s="930"/>
      <c r="J126" s="628"/>
      <c r="K126" s="645"/>
      <c r="L126" s="240">
        <f t="shared" si="5"/>
        <v>0</v>
      </c>
    </row>
    <row r="127" spans="1:12" ht="18" customHeight="1" thickBot="1" x14ac:dyDescent="0.35">
      <c r="A127" s="427"/>
      <c r="B127" s="454"/>
      <c r="C127" s="273"/>
      <c r="D127" s="1198"/>
      <c r="E127" s="1198"/>
      <c r="F127" s="1198"/>
      <c r="G127" s="273"/>
      <c r="H127" s="928"/>
      <c r="I127" s="930"/>
      <c r="J127" s="628"/>
      <c r="K127" s="645"/>
      <c r="L127" s="240">
        <f t="shared" si="5"/>
        <v>0</v>
      </c>
    </row>
    <row r="128" spans="1:12" ht="18" customHeight="1" thickBot="1" x14ac:dyDescent="0.35">
      <c r="A128" s="427"/>
      <c r="B128" s="454"/>
      <c r="C128" s="273"/>
      <c r="D128" s="1198"/>
      <c r="E128" s="1198"/>
      <c r="F128" s="1198"/>
      <c r="G128" s="273"/>
      <c r="H128" s="928"/>
      <c r="I128" s="930"/>
      <c r="J128" s="628"/>
      <c r="K128" s="645"/>
      <c r="L128" s="240">
        <f t="shared" si="5"/>
        <v>0</v>
      </c>
    </row>
    <row r="129" spans="1:12" ht="18" customHeight="1" thickBot="1" x14ac:dyDescent="0.35">
      <c r="A129" s="427"/>
      <c r="B129" s="454"/>
      <c r="C129" s="273"/>
      <c r="D129" s="1198"/>
      <c r="E129" s="1198"/>
      <c r="F129" s="1198"/>
      <c r="G129" s="273"/>
      <c r="H129" s="928"/>
      <c r="I129" s="930"/>
      <c r="J129" s="628"/>
      <c r="K129" s="645"/>
      <c r="L129" s="240">
        <f t="shared" si="5"/>
        <v>0</v>
      </c>
    </row>
    <row r="130" spans="1:12" ht="18" customHeight="1" thickBot="1" x14ac:dyDescent="0.35">
      <c r="A130" s="427"/>
      <c r="B130" s="454"/>
      <c r="C130" s="273"/>
      <c r="D130" s="1198"/>
      <c r="E130" s="1198"/>
      <c r="F130" s="1198"/>
      <c r="G130" s="273"/>
      <c r="H130" s="928"/>
      <c r="I130" s="930"/>
      <c r="J130" s="628"/>
      <c r="K130" s="645"/>
      <c r="L130" s="240">
        <f t="shared" si="5"/>
        <v>0</v>
      </c>
    </row>
    <row r="131" spans="1:12" ht="18" customHeight="1" thickBot="1" x14ac:dyDescent="0.35">
      <c r="A131" s="427"/>
      <c r="B131" s="454"/>
      <c r="C131" s="273"/>
      <c r="D131" s="1198"/>
      <c r="E131" s="1198"/>
      <c r="F131" s="1198"/>
      <c r="G131" s="273"/>
      <c r="H131" s="928"/>
      <c r="I131" s="930"/>
      <c r="J131" s="628"/>
      <c r="K131" s="645"/>
      <c r="L131" s="240">
        <f t="shared" si="5"/>
        <v>0</v>
      </c>
    </row>
    <row r="132" spans="1:12" ht="18" customHeight="1" thickBot="1" x14ac:dyDescent="0.35">
      <c r="A132" s="427"/>
      <c r="B132" s="454"/>
      <c r="C132" s="273"/>
      <c r="D132" s="1198"/>
      <c r="E132" s="1198"/>
      <c r="F132" s="1198"/>
      <c r="G132" s="273"/>
      <c r="H132" s="928"/>
      <c r="I132" s="930"/>
      <c r="J132" s="628"/>
      <c r="K132" s="645"/>
      <c r="L132" s="240">
        <f t="shared" si="5"/>
        <v>0</v>
      </c>
    </row>
    <row r="133" spans="1:12" ht="18" customHeight="1" thickBot="1" x14ac:dyDescent="0.35">
      <c r="A133" s="427"/>
      <c r="B133" s="454"/>
      <c r="C133" s="273"/>
      <c r="D133" s="1198"/>
      <c r="E133" s="1198"/>
      <c r="F133" s="1198"/>
      <c r="G133" s="273"/>
      <c r="H133" s="928"/>
      <c r="I133" s="930"/>
      <c r="J133" s="628"/>
      <c r="K133" s="645"/>
      <c r="L133" s="240">
        <f t="shared" si="5"/>
        <v>0</v>
      </c>
    </row>
    <row r="134" spans="1:12" ht="18" customHeight="1" x14ac:dyDescent="0.3">
      <c r="A134" s="427"/>
      <c r="B134" s="454"/>
      <c r="C134" s="273"/>
      <c r="D134" s="1198"/>
      <c r="E134" s="1198"/>
      <c r="F134" s="1198"/>
      <c r="G134" s="273"/>
      <c r="H134" s="928"/>
      <c r="I134" s="930"/>
      <c r="J134" s="628"/>
      <c r="K134" s="645"/>
      <c r="L134" s="240">
        <f t="shared" si="5"/>
        <v>0</v>
      </c>
    </row>
    <row r="135" spans="1:12" ht="18" customHeight="1" x14ac:dyDescent="0.3">
      <c r="A135" s="427"/>
      <c r="B135" s="273"/>
      <c r="C135" s="273"/>
      <c r="D135" s="1198"/>
      <c r="E135" s="1198"/>
      <c r="F135" s="1198"/>
      <c r="G135" s="273"/>
      <c r="H135" s="928"/>
      <c r="I135" s="930"/>
      <c r="J135" s="628"/>
      <c r="K135" s="645"/>
      <c r="L135" s="240">
        <f t="shared" si="5"/>
        <v>0</v>
      </c>
    </row>
    <row r="136" spans="1:12" ht="18" customHeight="1" x14ac:dyDescent="0.3">
      <c r="A136" s="427"/>
      <c r="B136" s="273"/>
      <c r="C136" s="273"/>
      <c r="D136" s="1198"/>
      <c r="E136" s="1198"/>
      <c r="F136" s="1198"/>
      <c r="G136" s="273"/>
      <c r="H136" s="928"/>
      <c r="I136" s="930"/>
      <c r="J136" s="628"/>
      <c r="K136" s="645"/>
      <c r="L136" s="240">
        <f t="shared" si="5"/>
        <v>0</v>
      </c>
    </row>
    <row r="137" spans="1:12" ht="18" customHeight="1" x14ac:dyDescent="0.3">
      <c r="A137" s="427"/>
      <c r="B137" s="273"/>
      <c r="C137" s="273"/>
      <c r="D137" s="1198"/>
      <c r="E137" s="1198"/>
      <c r="F137" s="1198"/>
      <c r="G137" s="273"/>
      <c r="H137" s="928"/>
      <c r="I137" s="930"/>
      <c r="J137" s="628"/>
      <c r="K137" s="645"/>
      <c r="L137" s="240">
        <f t="shared" si="5"/>
        <v>0</v>
      </c>
    </row>
    <row r="138" spans="1:12" ht="18" customHeight="1" x14ac:dyDescent="0.3">
      <c r="A138" s="427"/>
      <c r="B138" s="273"/>
      <c r="C138" s="273"/>
      <c r="D138" s="1198"/>
      <c r="E138" s="1198"/>
      <c r="F138" s="1198"/>
      <c r="G138" s="273"/>
      <c r="H138" s="928"/>
      <c r="I138" s="930"/>
      <c r="J138" s="628"/>
      <c r="K138" s="645"/>
      <c r="L138" s="240">
        <f t="shared" si="5"/>
        <v>0</v>
      </c>
    </row>
    <row r="139" spans="1:12" ht="18" customHeight="1" x14ac:dyDescent="0.3">
      <c r="A139" s="427"/>
      <c r="B139" s="273"/>
      <c r="C139" s="273"/>
      <c r="D139" s="1198"/>
      <c r="E139" s="1198"/>
      <c r="F139" s="1198"/>
      <c r="G139" s="273"/>
      <c r="H139" s="928"/>
      <c r="I139" s="930"/>
      <c r="J139" s="628"/>
      <c r="K139" s="645"/>
      <c r="L139" s="240">
        <f t="shared" si="5"/>
        <v>0</v>
      </c>
    </row>
    <row r="140" spans="1:12" ht="18" customHeight="1" x14ac:dyDescent="0.3">
      <c r="A140" s="427"/>
      <c r="B140" s="273"/>
      <c r="C140" s="273"/>
      <c r="D140" s="1198"/>
      <c r="E140" s="1198"/>
      <c r="F140" s="1198"/>
      <c r="G140" s="273"/>
      <c r="H140" s="928"/>
      <c r="I140" s="930"/>
      <c r="J140" s="628"/>
      <c r="K140" s="645"/>
      <c r="L140" s="240">
        <f t="shared" si="5"/>
        <v>0</v>
      </c>
    </row>
    <row r="141" spans="1:12" ht="18" customHeight="1" x14ac:dyDescent="0.3">
      <c r="A141" s="427"/>
      <c r="B141" s="273"/>
      <c r="C141" s="273"/>
      <c r="D141" s="1198"/>
      <c r="E141" s="1198"/>
      <c r="F141" s="1198"/>
      <c r="G141" s="273"/>
      <c r="H141" s="928"/>
      <c r="I141" s="930"/>
      <c r="J141" s="628"/>
      <c r="K141" s="645"/>
      <c r="L141" s="240">
        <f t="shared" si="5"/>
        <v>0</v>
      </c>
    </row>
    <row r="142" spans="1:12" ht="18" customHeight="1" x14ac:dyDescent="0.3">
      <c r="A142" s="427"/>
      <c r="B142" s="273"/>
      <c r="C142" s="273"/>
      <c r="D142" s="1198"/>
      <c r="E142" s="1198"/>
      <c r="F142" s="1198"/>
      <c r="G142" s="273"/>
      <c r="H142" s="928"/>
      <c r="I142" s="930"/>
      <c r="J142" s="628"/>
      <c r="K142" s="645"/>
      <c r="L142" s="240">
        <f t="shared" si="5"/>
        <v>0</v>
      </c>
    </row>
    <row r="143" spans="1:12" ht="18" customHeight="1" x14ac:dyDescent="0.3">
      <c r="A143" s="427"/>
      <c r="B143" s="273"/>
      <c r="C143" s="273"/>
      <c r="D143" s="1198"/>
      <c r="E143" s="1198"/>
      <c r="F143" s="1198"/>
      <c r="G143" s="273"/>
      <c r="H143" s="928"/>
      <c r="I143" s="930"/>
      <c r="J143" s="628"/>
      <c r="K143" s="645"/>
      <c r="L143" s="240">
        <f t="shared" si="5"/>
        <v>0</v>
      </c>
    </row>
    <row r="144" spans="1:12" ht="18" customHeight="1" x14ac:dyDescent="0.3">
      <c r="A144" s="427"/>
      <c r="B144" s="273"/>
      <c r="C144" s="273"/>
      <c r="D144" s="1198"/>
      <c r="E144" s="1198"/>
      <c r="F144" s="1198"/>
      <c r="G144" s="273"/>
      <c r="H144" s="928"/>
      <c r="I144" s="930"/>
      <c r="J144" s="628"/>
      <c r="K144" s="645"/>
      <c r="L144" s="240">
        <f t="shared" si="5"/>
        <v>0</v>
      </c>
    </row>
    <row r="145" spans="1:12" ht="18" customHeight="1" x14ac:dyDescent="0.3">
      <c r="A145" s="427"/>
      <c r="B145" s="273"/>
      <c r="C145" s="273"/>
      <c r="D145" s="1198"/>
      <c r="E145" s="1198"/>
      <c r="F145" s="1198"/>
      <c r="G145" s="273"/>
      <c r="H145" s="1198"/>
      <c r="I145" s="1198"/>
      <c r="J145" s="628"/>
      <c r="K145" s="645"/>
      <c r="L145" s="240">
        <f t="shared" si="5"/>
        <v>0</v>
      </c>
    </row>
    <row r="146" spans="1:12" ht="18" customHeight="1" x14ac:dyDescent="0.3">
      <c r="A146" s="427"/>
      <c r="B146" s="633"/>
      <c r="C146" s="626"/>
      <c r="D146" s="1256"/>
      <c r="E146" s="1257"/>
      <c r="F146" s="1258"/>
      <c r="G146" s="633"/>
      <c r="H146" s="1256"/>
      <c r="I146" s="1258"/>
      <c r="J146" s="634"/>
      <c r="K146" s="647"/>
      <c r="L146" s="241">
        <f>SUM(G146*J146)*(1-K146)</f>
        <v>0</v>
      </c>
    </row>
    <row r="147" spans="1:12" ht="18" customHeight="1" x14ac:dyDescent="0.3">
      <c r="A147" s="427"/>
      <c r="B147" s="273"/>
      <c r="C147" s="273"/>
      <c r="D147" s="1198"/>
      <c r="E147" s="1198"/>
      <c r="F147" s="1198"/>
      <c r="G147" s="273"/>
      <c r="H147" s="1198"/>
      <c r="I147" s="1198"/>
      <c r="J147" s="628"/>
      <c r="K147" s="645"/>
      <c r="L147" s="241">
        <f>SUM(G147*J147)*(1-K147)</f>
        <v>0</v>
      </c>
    </row>
    <row r="148" spans="1:12" ht="18" customHeight="1" x14ac:dyDescent="0.3">
      <c r="A148" s="427"/>
      <c r="B148" s="273"/>
      <c r="C148" s="273"/>
      <c r="D148" s="928"/>
      <c r="E148" s="929"/>
      <c r="F148" s="930"/>
      <c r="G148" s="273"/>
      <c r="H148" s="928"/>
      <c r="I148" s="930"/>
      <c r="J148" s="628"/>
      <c r="K148" s="645"/>
      <c r="L148" s="240">
        <f t="shared" ref="L148:L185" si="6">SUM(G148*J148)*(1-K148)</f>
        <v>0</v>
      </c>
    </row>
    <row r="149" spans="1:12" ht="18" customHeight="1" x14ac:dyDescent="0.3">
      <c r="A149" s="427"/>
      <c r="B149" s="273"/>
      <c r="C149" s="273"/>
      <c r="D149" s="928"/>
      <c r="E149" s="929"/>
      <c r="F149" s="930"/>
      <c r="G149" s="273"/>
      <c r="H149" s="928"/>
      <c r="I149" s="930"/>
      <c r="J149" s="628"/>
      <c r="K149" s="645"/>
      <c r="L149" s="240">
        <f t="shared" si="6"/>
        <v>0</v>
      </c>
    </row>
    <row r="150" spans="1:12" ht="18" customHeight="1" x14ac:dyDescent="0.3">
      <c r="A150" s="427"/>
      <c r="B150" s="273"/>
      <c r="C150" s="273"/>
      <c r="D150" s="928"/>
      <c r="E150" s="929"/>
      <c r="F150" s="930"/>
      <c r="G150" s="273"/>
      <c r="H150" s="928"/>
      <c r="I150" s="930"/>
      <c r="J150" s="628"/>
      <c r="K150" s="645"/>
      <c r="L150" s="240">
        <f t="shared" si="6"/>
        <v>0</v>
      </c>
    </row>
    <row r="151" spans="1:12" ht="14.25" customHeight="1" x14ac:dyDescent="0.3">
      <c r="A151" s="427"/>
      <c r="B151" s="273"/>
      <c r="C151" s="273"/>
      <c r="D151" s="928"/>
      <c r="E151" s="929"/>
      <c r="F151" s="930"/>
      <c r="G151" s="273"/>
      <c r="H151" s="928"/>
      <c r="I151" s="930"/>
      <c r="J151" s="628"/>
      <c r="K151" s="645"/>
      <c r="L151" s="240">
        <f t="shared" si="6"/>
        <v>0</v>
      </c>
    </row>
    <row r="152" spans="1:12" ht="18" customHeight="1" x14ac:dyDescent="0.3">
      <c r="A152" s="427"/>
      <c r="B152" s="273"/>
      <c r="C152" s="273"/>
      <c r="D152" s="928"/>
      <c r="E152" s="929"/>
      <c r="F152" s="930"/>
      <c r="G152" s="273"/>
      <c r="H152" s="928"/>
      <c r="I152" s="930"/>
      <c r="J152" s="628"/>
      <c r="K152" s="645"/>
      <c r="L152" s="240">
        <f t="shared" si="6"/>
        <v>0</v>
      </c>
    </row>
    <row r="153" spans="1:12" ht="18" customHeight="1" x14ac:dyDescent="0.3">
      <c r="A153" s="427"/>
      <c r="B153" s="273"/>
      <c r="C153" s="273"/>
      <c r="D153" s="928"/>
      <c r="E153" s="929"/>
      <c r="F153" s="930"/>
      <c r="G153" s="273"/>
      <c r="H153" s="928"/>
      <c r="I153" s="930"/>
      <c r="J153" s="628"/>
      <c r="K153" s="645"/>
      <c r="L153" s="240">
        <f t="shared" si="6"/>
        <v>0</v>
      </c>
    </row>
    <row r="154" spans="1:12" ht="18" customHeight="1" x14ac:dyDescent="0.3">
      <c r="A154" s="427"/>
      <c r="B154" s="273"/>
      <c r="C154" s="273"/>
      <c r="D154" s="928"/>
      <c r="E154" s="929"/>
      <c r="F154" s="930"/>
      <c r="G154" s="273"/>
      <c r="H154" s="928"/>
      <c r="I154" s="930"/>
      <c r="J154" s="628"/>
      <c r="K154" s="645"/>
      <c r="L154" s="240">
        <f t="shared" si="6"/>
        <v>0</v>
      </c>
    </row>
    <row r="155" spans="1:12" x14ac:dyDescent="0.3">
      <c r="A155" s="427"/>
      <c r="B155" s="273"/>
      <c r="C155" s="273"/>
      <c r="D155" s="1198"/>
      <c r="E155" s="1198"/>
      <c r="F155" s="1198"/>
      <c r="G155" s="273"/>
      <c r="H155" s="928"/>
      <c r="I155" s="930"/>
      <c r="J155" s="628"/>
      <c r="K155" s="645"/>
      <c r="L155" s="240">
        <f t="shared" si="6"/>
        <v>0</v>
      </c>
    </row>
    <row r="156" spans="1:12" x14ac:dyDescent="0.3">
      <c r="A156" s="427"/>
      <c r="B156" s="273"/>
      <c r="C156" s="273"/>
      <c r="D156" s="1198"/>
      <c r="E156" s="1198"/>
      <c r="F156" s="1198"/>
      <c r="G156" s="273"/>
      <c r="H156" s="928"/>
      <c r="I156" s="930"/>
      <c r="J156" s="628"/>
      <c r="K156" s="645"/>
      <c r="L156" s="240">
        <f t="shared" si="6"/>
        <v>0</v>
      </c>
    </row>
    <row r="157" spans="1:12" x14ac:dyDescent="0.3">
      <c r="A157" s="427"/>
      <c r="B157" s="273"/>
      <c r="C157" s="273"/>
      <c r="D157" s="1198"/>
      <c r="E157" s="1198"/>
      <c r="F157" s="1198"/>
      <c r="G157" s="273"/>
      <c r="H157" s="928"/>
      <c r="I157" s="930"/>
      <c r="J157" s="628"/>
      <c r="K157" s="645"/>
      <c r="L157" s="240">
        <f t="shared" si="6"/>
        <v>0</v>
      </c>
    </row>
    <row r="158" spans="1:12" x14ac:dyDescent="0.3">
      <c r="A158" s="427"/>
      <c r="B158" s="273"/>
      <c r="C158" s="273"/>
      <c r="D158" s="1198"/>
      <c r="E158" s="1198"/>
      <c r="F158" s="1198"/>
      <c r="G158" s="273"/>
      <c r="H158" s="928"/>
      <c r="I158" s="930"/>
      <c r="J158" s="628"/>
      <c r="K158" s="645"/>
      <c r="L158" s="240">
        <f t="shared" si="6"/>
        <v>0</v>
      </c>
    </row>
    <row r="159" spans="1:12" x14ac:dyDescent="0.3">
      <c r="A159" s="427"/>
      <c r="B159" s="273"/>
      <c r="C159" s="273"/>
      <c r="D159" s="1198"/>
      <c r="E159" s="1198"/>
      <c r="F159" s="1198"/>
      <c r="G159" s="273"/>
      <c r="H159" s="928"/>
      <c r="I159" s="930"/>
      <c r="J159" s="628"/>
      <c r="K159" s="645"/>
      <c r="L159" s="240">
        <f t="shared" si="6"/>
        <v>0</v>
      </c>
    </row>
    <row r="160" spans="1:12" x14ac:dyDescent="0.3">
      <c r="A160" s="427"/>
      <c r="B160" s="273"/>
      <c r="C160" s="273"/>
      <c r="D160" s="1198"/>
      <c r="E160" s="1198"/>
      <c r="F160" s="1198"/>
      <c r="G160" s="273"/>
      <c r="H160" s="928"/>
      <c r="I160" s="930"/>
      <c r="J160" s="628"/>
      <c r="K160" s="645"/>
      <c r="L160" s="240">
        <f t="shared" si="6"/>
        <v>0</v>
      </c>
    </row>
    <row r="161" spans="1:12" x14ac:dyDescent="0.3">
      <c r="A161" s="427"/>
      <c r="B161" s="273"/>
      <c r="C161" s="273"/>
      <c r="D161" s="1198"/>
      <c r="E161" s="1198"/>
      <c r="F161" s="1198"/>
      <c r="G161" s="273"/>
      <c r="H161" s="928"/>
      <c r="I161" s="930"/>
      <c r="J161" s="628"/>
      <c r="K161" s="645"/>
      <c r="L161" s="240">
        <f t="shared" si="6"/>
        <v>0</v>
      </c>
    </row>
    <row r="162" spans="1:12" x14ac:dyDescent="0.3">
      <c r="A162" s="427"/>
      <c r="B162" s="273"/>
      <c r="C162" s="273"/>
      <c r="D162" s="1198"/>
      <c r="E162" s="1198"/>
      <c r="F162" s="1198"/>
      <c r="G162" s="273"/>
      <c r="H162" s="928"/>
      <c r="I162" s="930"/>
      <c r="J162" s="628"/>
      <c r="K162" s="645"/>
      <c r="L162" s="240">
        <f t="shared" si="6"/>
        <v>0</v>
      </c>
    </row>
    <row r="163" spans="1:12" x14ac:dyDescent="0.3">
      <c r="A163" s="427"/>
      <c r="B163" s="273"/>
      <c r="C163" s="273"/>
      <c r="D163" s="1198"/>
      <c r="E163" s="1198"/>
      <c r="F163" s="1198"/>
      <c r="G163" s="273"/>
      <c r="H163" s="928"/>
      <c r="I163" s="930"/>
      <c r="J163" s="628"/>
      <c r="K163" s="645"/>
      <c r="L163" s="240">
        <f t="shared" si="6"/>
        <v>0</v>
      </c>
    </row>
    <row r="164" spans="1:12" x14ac:dyDescent="0.3">
      <c r="A164" s="427"/>
      <c r="B164" s="273"/>
      <c r="C164" s="273"/>
      <c r="D164" s="1198"/>
      <c r="E164" s="1198"/>
      <c r="F164" s="1198"/>
      <c r="G164" s="273"/>
      <c r="H164" s="928"/>
      <c r="I164" s="930"/>
      <c r="J164" s="628"/>
      <c r="K164" s="645"/>
      <c r="L164" s="240">
        <f t="shared" si="6"/>
        <v>0</v>
      </c>
    </row>
    <row r="165" spans="1:12" x14ac:dyDescent="0.3">
      <c r="A165" s="427"/>
      <c r="B165" s="273"/>
      <c r="C165" s="273"/>
      <c r="D165" s="1198"/>
      <c r="E165" s="1198"/>
      <c r="F165" s="1198"/>
      <c r="G165" s="273"/>
      <c r="H165" s="928"/>
      <c r="I165" s="930"/>
      <c r="J165" s="628"/>
      <c r="K165" s="645"/>
      <c r="L165" s="240">
        <f t="shared" si="6"/>
        <v>0</v>
      </c>
    </row>
    <row r="166" spans="1:12" x14ac:dyDescent="0.3">
      <c r="A166" s="427"/>
      <c r="B166" s="273"/>
      <c r="C166" s="273"/>
      <c r="D166" s="1198"/>
      <c r="E166" s="1198"/>
      <c r="F166" s="1198"/>
      <c r="G166" s="273"/>
      <c r="H166" s="928"/>
      <c r="I166" s="930"/>
      <c r="J166" s="628"/>
      <c r="K166" s="645"/>
      <c r="L166" s="240">
        <f t="shared" si="6"/>
        <v>0</v>
      </c>
    </row>
    <row r="167" spans="1:12" x14ac:dyDescent="0.3">
      <c r="A167" s="427"/>
      <c r="B167" s="273"/>
      <c r="C167" s="273"/>
      <c r="D167" s="1198"/>
      <c r="E167" s="1198"/>
      <c r="F167" s="1198"/>
      <c r="G167" s="273"/>
      <c r="H167" s="928"/>
      <c r="I167" s="930"/>
      <c r="J167" s="628"/>
      <c r="K167" s="645"/>
      <c r="L167" s="240">
        <f t="shared" si="6"/>
        <v>0</v>
      </c>
    </row>
    <row r="168" spans="1:12" x14ac:dyDescent="0.3">
      <c r="A168" s="427"/>
      <c r="B168" s="273"/>
      <c r="C168" s="273"/>
      <c r="D168" s="1198"/>
      <c r="E168" s="1198"/>
      <c r="F168" s="1198"/>
      <c r="G168" s="273"/>
      <c r="H168" s="928"/>
      <c r="I168" s="930"/>
      <c r="J168" s="628"/>
      <c r="K168" s="645"/>
      <c r="L168" s="240">
        <f t="shared" si="6"/>
        <v>0</v>
      </c>
    </row>
    <row r="169" spans="1:12" x14ac:dyDescent="0.3">
      <c r="A169" s="427"/>
      <c r="B169" s="273"/>
      <c r="C169" s="273"/>
      <c r="D169" s="1198"/>
      <c r="E169" s="1198"/>
      <c r="F169" s="1198"/>
      <c r="G169" s="273"/>
      <c r="H169" s="928"/>
      <c r="I169" s="930"/>
      <c r="J169" s="628"/>
      <c r="K169" s="645"/>
      <c r="L169" s="240">
        <f t="shared" si="6"/>
        <v>0</v>
      </c>
    </row>
    <row r="170" spans="1:12" x14ac:dyDescent="0.3">
      <c r="A170" s="427"/>
      <c r="B170" s="273"/>
      <c r="C170" s="273"/>
      <c r="D170" s="1198"/>
      <c r="E170" s="1198"/>
      <c r="F170" s="1198"/>
      <c r="G170" s="273"/>
      <c r="H170" s="928"/>
      <c r="I170" s="930"/>
      <c r="J170" s="628"/>
      <c r="K170" s="645"/>
      <c r="L170" s="240">
        <f t="shared" si="6"/>
        <v>0</v>
      </c>
    </row>
    <row r="171" spans="1:12" x14ac:dyDescent="0.3">
      <c r="A171" s="427"/>
      <c r="B171" s="273"/>
      <c r="C171" s="273"/>
      <c r="D171" s="1198"/>
      <c r="E171" s="1198"/>
      <c r="F171" s="1198"/>
      <c r="G171" s="273"/>
      <c r="H171" s="928"/>
      <c r="I171" s="930"/>
      <c r="J171" s="628"/>
      <c r="K171" s="645"/>
      <c r="L171" s="240">
        <f t="shared" si="6"/>
        <v>0</v>
      </c>
    </row>
    <row r="172" spans="1:12" x14ac:dyDescent="0.3">
      <c r="A172" s="427"/>
      <c r="B172" s="273"/>
      <c r="C172" s="273"/>
      <c r="D172" s="1198"/>
      <c r="E172" s="1198"/>
      <c r="F172" s="1198"/>
      <c r="G172" s="273"/>
      <c r="H172" s="928"/>
      <c r="I172" s="930"/>
      <c r="J172" s="628"/>
      <c r="K172" s="645"/>
      <c r="L172" s="240">
        <f t="shared" si="6"/>
        <v>0</v>
      </c>
    </row>
    <row r="173" spans="1:12" x14ac:dyDescent="0.3">
      <c r="A173" s="427"/>
      <c r="B173" s="273"/>
      <c r="C173" s="273"/>
      <c r="D173" s="1198"/>
      <c r="E173" s="1198"/>
      <c r="F173" s="1198"/>
      <c r="G173" s="273"/>
      <c r="H173" s="928"/>
      <c r="I173" s="930"/>
      <c r="J173" s="628"/>
      <c r="K173" s="645"/>
      <c r="L173" s="240">
        <f t="shared" si="6"/>
        <v>0</v>
      </c>
    </row>
    <row r="174" spans="1:12" x14ac:dyDescent="0.3">
      <c r="A174" s="427"/>
      <c r="B174" s="273"/>
      <c r="C174" s="273"/>
      <c r="D174" s="1198"/>
      <c r="E174" s="1198"/>
      <c r="F174" s="1198"/>
      <c r="G174" s="273"/>
      <c r="H174" s="928"/>
      <c r="I174" s="930"/>
      <c r="J174" s="628"/>
      <c r="K174" s="645"/>
      <c r="L174" s="240">
        <f t="shared" si="6"/>
        <v>0</v>
      </c>
    </row>
    <row r="175" spans="1:12" x14ac:dyDescent="0.3">
      <c r="A175" s="427"/>
      <c r="B175" s="273"/>
      <c r="C175" s="273"/>
      <c r="D175" s="1198"/>
      <c r="E175" s="1198"/>
      <c r="F175" s="1198"/>
      <c r="G175" s="273"/>
      <c r="H175" s="928"/>
      <c r="I175" s="930"/>
      <c r="J175" s="628"/>
      <c r="K175" s="645"/>
      <c r="L175" s="240">
        <f t="shared" si="6"/>
        <v>0</v>
      </c>
    </row>
    <row r="176" spans="1:12" x14ac:dyDescent="0.3">
      <c r="A176" s="427"/>
      <c r="B176" s="273"/>
      <c r="C176" s="273"/>
      <c r="D176" s="1198"/>
      <c r="E176" s="1198"/>
      <c r="F176" s="1198"/>
      <c r="G176" s="273"/>
      <c r="H176" s="928"/>
      <c r="I176" s="930"/>
      <c r="J176" s="628"/>
      <c r="K176" s="645"/>
      <c r="L176" s="240">
        <f t="shared" si="6"/>
        <v>0</v>
      </c>
    </row>
    <row r="177" spans="1:12" x14ac:dyDescent="0.3">
      <c r="A177" s="427"/>
      <c r="B177" s="273"/>
      <c r="C177" s="273"/>
      <c r="D177" s="1198"/>
      <c r="E177" s="1198"/>
      <c r="F177" s="1198"/>
      <c r="G177" s="273"/>
      <c r="H177" s="928"/>
      <c r="I177" s="930"/>
      <c r="J177" s="628"/>
      <c r="K177" s="645"/>
      <c r="L177" s="240">
        <f t="shared" si="6"/>
        <v>0</v>
      </c>
    </row>
    <row r="178" spans="1:12" x14ac:dyDescent="0.3">
      <c r="A178" s="427"/>
      <c r="B178" s="273"/>
      <c r="C178" s="273"/>
      <c r="D178" s="1198"/>
      <c r="E178" s="1198"/>
      <c r="F178" s="1198"/>
      <c r="G178" s="273"/>
      <c r="H178" s="928"/>
      <c r="I178" s="930"/>
      <c r="J178" s="628"/>
      <c r="K178" s="645"/>
      <c r="L178" s="240">
        <f t="shared" si="6"/>
        <v>0</v>
      </c>
    </row>
    <row r="179" spans="1:12" x14ac:dyDescent="0.3">
      <c r="A179" s="427"/>
      <c r="B179" s="273"/>
      <c r="C179" s="273"/>
      <c r="D179" s="1198"/>
      <c r="E179" s="1198"/>
      <c r="F179" s="1198"/>
      <c r="G179" s="273"/>
      <c r="H179" s="928"/>
      <c r="I179" s="930"/>
      <c r="J179" s="628"/>
      <c r="K179" s="645"/>
      <c r="L179" s="240">
        <f t="shared" si="6"/>
        <v>0</v>
      </c>
    </row>
    <row r="180" spans="1:12" x14ac:dyDescent="0.3">
      <c r="A180" s="427"/>
      <c r="B180" s="273"/>
      <c r="C180" s="273"/>
      <c r="D180" s="1198"/>
      <c r="E180" s="1198"/>
      <c r="F180" s="1198"/>
      <c r="G180" s="273"/>
      <c r="H180" s="928"/>
      <c r="I180" s="930"/>
      <c r="J180" s="628"/>
      <c r="K180" s="645"/>
      <c r="L180" s="240">
        <f t="shared" si="6"/>
        <v>0</v>
      </c>
    </row>
    <row r="181" spans="1:12" x14ac:dyDescent="0.3">
      <c r="A181" s="427"/>
      <c r="B181" s="273"/>
      <c r="C181" s="273"/>
      <c r="D181" s="1198"/>
      <c r="E181" s="1198"/>
      <c r="F181" s="1198"/>
      <c r="G181" s="273"/>
      <c r="H181" s="928"/>
      <c r="I181" s="930"/>
      <c r="J181" s="628"/>
      <c r="K181" s="645"/>
      <c r="L181" s="240">
        <f t="shared" si="6"/>
        <v>0</v>
      </c>
    </row>
    <row r="182" spans="1:12" x14ac:dyDescent="0.3">
      <c r="A182" s="427"/>
      <c r="B182" s="273"/>
      <c r="C182" s="273"/>
      <c r="D182" s="1198"/>
      <c r="E182" s="1198"/>
      <c r="F182" s="1198"/>
      <c r="G182" s="273"/>
      <c r="H182" s="928"/>
      <c r="I182" s="930"/>
      <c r="J182" s="628"/>
      <c r="K182" s="645"/>
      <c r="L182" s="240">
        <f t="shared" si="6"/>
        <v>0</v>
      </c>
    </row>
    <row r="183" spans="1:12" x14ac:dyDescent="0.3">
      <c r="A183" s="427"/>
      <c r="B183" s="273"/>
      <c r="C183" s="273"/>
      <c r="D183" s="1198"/>
      <c r="E183" s="1198"/>
      <c r="F183" s="1198"/>
      <c r="G183" s="273"/>
      <c r="H183" s="928"/>
      <c r="I183" s="930"/>
      <c r="J183" s="628"/>
      <c r="K183" s="645"/>
      <c r="L183" s="240">
        <f t="shared" si="6"/>
        <v>0</v>
      </c>
    </row>
    <row r="184" spans="1:12" x14ac:dyDescent="0.3">
      <c r="A184" s="427"/>
      <c r="B184" s="273"/>
      <c r="C184" s="273"/>
      <c r="D184" s="1198"/>
      <c r="E184" s="1198"/>
      <c r="F184" s="1198"/>
      <c r="G184" s="273"/>
      <c r="H184" s="928"/>
      <c r="I184" s="930"/>
      <c r="J184" s="628"/>
      <c r="K184" s="645"/>
      <c r="L184" s="240">
        <f t="shared" si="6"/>
        <v>0</v>
      </c>
    </row>
    <row r="185" spans="1:12" x14ac:dyDescent="0.3">
      <c r="A185" s="427"/>
      <c r="B185" s="273"/>
      <c r="C185" s="455"/>
      <c r="D185" s="1260"/>
      <c r="E185" s="1261"/>
      <c r="F185" s="1262"/>
      <c r="G185" s="273"/>
      <c r="H185" s="928"/>
      <c r="I185" s="930"/>
      <c r="J185" s="628"/>
      <c r="K185" s="645"/>
      <c r="L185" s="240">
        <f t="shared" si="6"/>
        <v>0</v>
      </c>
    </row>
    <row r="186" spans="1:12" ht="15" thickBot="1" x14ac:dyDescent="0.35">
      <c r="A186" s="242"/>
      <c r="B186" s="243"/>
      <c r="C186" s="243"/>
      <c r="D186" s="243"/>
      <c r="E186" s="244"/>
      <c r="F186" s="244"/>
      <c r="G186" s="243"/>
      <c r="H186" s="243"/>
      <c r="I186" s="243"/>
      <c r="J186" s="245"/>
      <c r="K186" s="526"/>
      <c r="L186" s="531"/>
    </row>
    <row r="187" spans="1:12" ht="16.2" thickBot="1" x14ac:dyDescent="0.35">
      <c r="A187" s="1201" t="s">
        <v>241</v>
      </c>
      <c r="B187" s="1202"/>
      <c r="C187" s="1202"/>
      <c r="D187" s="1202"/>
      <c r="E187" s="1202"/>
      <c r="F187" s="1202"/>
      <c r="G187" s="1202"/>
      <c r="H187" s="1202"/>
      <c r="I187" s="1202"/>
      <c r="J187" s="1203"/>
      <c r="K187" s="1199">
        <f>SUM(L106:L185)</f>
        <v>12136.943999999996</v>
      </c>
      <c r="L187" s="1200"/>
    </row>
    <row r="188" spans="1:12" ht="16.2" thickBot="1" x14ac:dyDescent="0.35">
      <c r="A188" s="238"/>
      <c r="B188" s="426"/>
      <c r="C188" s="426"/>
      <c r="D188" s="426"/>
      <c r="E188" s="426"/>
      <c r="F188" s="426"/>
      <c r="G188" s="426"/>
      <c r="H188" s="426"/>
      <c r="I188" s="426"/>
      <c r="J188" s="426"/>
      <c r="K188" s="528"/>
      <c r="L188" s="239"/>
    </row>
    <row r="189" spans="1:12" ht="16.2" thickBot="1" x14ac:dyDescent="0.35">
      <c r="A189" s="1214" t="s">
        <v>275</v>
      </c>
      <c r="B189" s="1215"/>
      <c r="C189" s="1215"/>
      <c r="D189" s="1215"/>
      <c r="E189" s="1215"/>
      <c r="F189" s="1215"/>
      <c r="G189" s="1215"/>
      <c r="H189" s="1215"/>
      <c r="I189" s="1215"/>
      <c r="J189" s="1215"/>
      <c r="K189" s="1215"/>
      <c r="L189" s="1216"/>
    </row>
    <row r="190" spans="1:12" ht="15" thickBot="1" x14ac:dyDescent="0.35">
      <c r="A190" s="235" t="s">
        <v>25</v>
      </c>
      <c r="B190" s="378" t="s">
        <v>37</v>
      </c>
      <c r="C190" s="378" t="s">
        <v>41</v>
      </c>
      <c r="D190" s="1213" t="s">
        <v>42</v>
      </c>
      <c r="E190" s="1213"/>
      <c r="F190" s="1213"/>
      <c r="G190" s="378" t="s">
        <v>44</v>
      </c>
      <c r="H190" s="1213" t="s">
        <v>427</v>
      </c>
      <c r="I190" s="1213"/>
      <c r="J190" s="236" t="s">
        <v>45</v>
      </c>
      <c r="K190" s="525" t="s">
        <v>46</v>
      </c>
      <c r="L190" s="237" t="s">
        <v>47</v>
      </c>
    </row>
    <row r="191" spans="1:12" ht="15" thickBot="1" x14ac:dyDescent="0.35">
      <c r="A191" s="427" t="s">
        <v>744</v>
      </c>
      <c r="B191" s="452" t="s">
        <v>808</v>
      </c>
      <c r="C191" s="453" t="s">
        <v>809</v>
      </c>
      <c r="D191" s="1205" t="s">
        <v>810</v>
      </c>
      <c r="E191" s="1206"/>
      <c r="F191" s="1207"/>
      <c r="G191" s="273">
        <v>2</v>
      </c>
      <c r="H191" s="1204" t="s">
        <v>811</v>
      </c>
      <c r="I191" s="1204"/>
      <c r="J191" s="628">
        <v>1919</v>
      </c>
      <c r="K191" s="645">
        <v>0.55300000000000005</v>
      </c>
      <c r="L191" s="241">
        <f t="shared" ref="L191:L230" si="7">SUM(G191*J191)*(1-K191)</f>
        <v>1715.5859999999998</v>
      </c>
    </row>
    <row r="192" spans="1:12" ht="15" thickBot="1" x14ac:dyDescent="0.35">
      <c r="A192" s="427" t="s">
        <v>744</v>
      </c>
      <c r="B192" s="452" t="s">
        <v>808</v>
      </c>
      <c r="C192" s="273" t="s">
        <v>809</v>
      </c>
      <c r="D192" s="1198" t="s">
        <v>810</v>
      </c>
      <c r="E192" s="1198"/>
      <c r="F192" s="1198"/>
      <c r="G192" s="273">
        <v>1</v>
      </c>
      <c r="H192" s="928" t="s">
        <v>811</v>
      </c>
      <c r="I192" s="930"/>
      <c r="J192" s="628">
        <v>1919</v>
      </c>
      <c r="K192" s="645">
        <v>0.55300000000000005</v>
      </c>
      <c r="L192" s="240">
        <f t="shared" si="7"/>
        <v>857.79299999999989</v>
      </c>
    </row>
    <row r="193" spans="1:12" ht="15" thickBot="1" x14ac:dyDescent="0.35">
      <c r="A193" s="427" t="s">
        <v>744</v>
      </c>
      <c r="B193" s="452" t="s">
        <v>808</v>
      </c>
      <c r="C193" s="273" t="s">
        <v>809</v>
      </c>
      <c r="D193" s="1198" t="s">
        <v>810</v>
      </c>
      <c r="E193" s="1198"/>
      <c r="F193" s="1198"/>
      <c r="G193" s="273">
        <v>4</v>
      </c>
      <c r="H193" s="928" t="s">
        <v>811</v>
      </c>
      <c r="I193" s="930"/>
      <c r="J193" s="628">
        <v>1974</v>
      </c>
      <c r="K193" s="645">
        <v>0.55300000000000005</v>
      </c>
      <c r="L193" s="240">
        <f t="shared" si="7"/>
        <v>3529.5119999999997</v>
      </c>
    </row>
    <row r="194" spans="1:12" ht="15" thickBot="1" x14ac:dyDescent="0.35">
      <c r="A194" s="427" t="s">
        <v>744</v>
      </c>
      <c r="B194" s="452" t="s">
        <v>808</v>
      </c>
      <c r="C194" s="273" t="s">
        <v>839</v>
      </c>
      <c r="D194" s="1198" t="s">
        <v>840</v>
      </c>
      <c r="E194" s="1198"/>
      <c r="F194" s="1198"/>
      <c r="G194" s="273">
        <v>27</v>
      </c>
      <c r="H194" s="928" t="s">
        <v>812</v>
      </c>
      <c r="I194" s="930"/>
      <c r="J194" s="628">
        <v>33</v>
      </c>
      <c r="K194" s="645">
        <v>0.55300000000000005</v>
      </c>
      <c r="L194" s="240">
        <f t="shared" ref="L194:L211" si="8">SUM(G194*J194)*(1-K194)</f>
        <v>398.27699999999993</v>
      </c>
    </row>
    <row r="195" spans="1:12" ht="15" thickBot="1" x14ac:dyDescent="0.35">
      <c r="A195" s="427" t="s">
        <v>744</v>
      </c>
      <c r="B195" s="452" t="s">
        <v>808</v>
      </c>
      <c r="C195" s="273" t="s">
        <v>813</v>
      </c>
      <c r="D195" s="1198" t="s">
        <v>819</v>
      </c>
      <c r="E195" s="1198"/>
      <c r="F195" s="1198"/>
      <c r="G195" s="273">
        <v>10</v>
      </c>
      <c r="H195" s="928" t="s">
        <v>812</v>
      </c>
      <c r="I195" s="930"/>
      <c r="J195" s="628">
        <v>181</v>
      </c>
      <c r="K195" s="645">
        <v>0.55300000000000005</v>
      </c>
      <c r="L195" s="240">
        <f t="shared" si="8"/>
        <v>809.06999999999994</v>
      </c>
    </row>
    <row r="196" spans="1:12" ht="15" thickBot="1" x14ac:dyDescent="0.35">
      <c r="A196" s="427" t="s">
        <v>744</v>
      </c>
      <c r="B196" s="452" t="s">
        <v>808</v>
      </c>
      <c r="C196" s="273" t="s">
        <v>814</v>
      </c>
      <c r="D196" s="1198" t="s">
        <v>820</v>
      </c>
      <c r="E196" s="1198"/>
      <c r="F196" s="1198"/>
      <c r="G196" s="273">
        <v>6</v>
      </c>
      <c r="H196" s="928" t="s">
        <v>812</v>
      </c>
      <c r="I196" s="930"/>
      <c r="J196" s="628">
        <v>162</v>
      </c>
      <c r="K196" s="645">
        <v>0.55300000000000005</v>
      </c>
      <c r="L196" s="240">
        <f t="shared" si="8"/>
        <v>434.48399999999998</v>
      </c>
    </row>
    <row r="197" spans="1:12" ht="15" thickBot="1" x14ac:dyDescent="0.35">
      <c r="A197" s="427" t="s">
        <v>744</v>
      </c>
      <c r="B197" s="452" t="s">
        <v>808</v>
      </c>
      <c r="C197" s="273" t="s">
        <v>846</v>
      </c>
      <c r="D197" s="1198" t="s">
        <v>850</v>
      </c>
      <c r="E197" s="1198"/>
      <c r="F197" s="1198"/>
      <c r="G197" s="273">
        <v>2</v>
      </c>
      <c r="H197" s="928" t="s">
        <v>856</v>
      </c>
      <c r="I197" s="930"/>
      <c r="J197" s="628">
        <v>1084</v>
      </c>
      <c r="K197" s="645">
        <v>0.55300000000000005</v>
      </c>
      <c r="L197" s="240">
        <f t="shared" si="8"/>
        <v>969.09599999999989</v>
      </c>
    </row>
    <row r="198" spans="1:12" ht="15" thickBot="1" x14ac:dyDescent="0.35">
      <c r="A198" s="427" t="s">
        <v>744</v>
      </c>
      <c r="B198" s="452" t="s">
        <v>808</v>
      </c>
      <c r="C198" s="273" t="s">
        <v>847</v>
      </c>
      <c r="D198" s="1198" t="s">
        <v>851</v>
      </c>
      <c r="E198" s="1198"/>
      <c r="F198" s="1198"/>
      <c r="G198" s="273">
        <v>2</v>
      </c>
      <c r="H198" s="928" t="s">
        <v>812</v>
      </c>
      <c r="I198" s="930"/>
      <c r="J198" s="628">
        <v>326</v>
      </c>
      <c r="K198" s="645">
        <v>0.55300000000000005</v>
      </c>
      <c r="L198" s="240">
        <f t="shared" si="8"/>
        <v>291.44399999999996</v>
      </c>
    </row>
    <row r="199" spans="1:12" ht="15" thickBot="1" x14ac:dyDescent="0.35">
      <c r="A199" s="427" t="s">
        <v>744</v>
      </c>
      <c r="B199" s="452" t="s">
        <v>808</v>
      </c>
      <c r="C199" s="273" t="s">
        <v>848</v>
      </c>
      <c r="D199" s="1198" t="s">
        <v>852</v>
      </c>
      <c r="E199" s="1198"/>
      <c r="F199" s="1198"/>
      <c r="G199" s="273">
        <v>2</v>
      </c>
      <c r="H199" s="928" t="s">
        <v>856</v>
      </c>
      <c r="I199" s="930"/>
      <c r="J199" s="628">
        <v>1236</v>
      </c>
      <c r="K199" s="645">
        <v>0.55300000000000005</v>
      </c>
      <c r="L199" s="240">
        <f t="shared" si="8"/>
        <v>1104.9839999999999</v>
      </c>
    </row>
    <row r="200" spans="1:12" ht="15" thickBot="1" x14ac:dyDescent="0.35">
      <c r="A200" s="427" t="s">
        <v>744</v>
      </c>
      <c r="B200" s="452" t="s">
        <v>808</v>
      </c>
      <c r="C200" s="273" t="s">
        <v>849</v>
      </c>
      <c r="D200" s="1198" t="s">
        <v>853</v>
      </c>
      <c r="E200" s="1198"/>
      <c r="F200" s="1198"/>
      <c r="G200" s="273">
        <v>2</v>
      </c>
      <c r="H200" s="928" t="s">
        <v>812</v>
      </c>
      <c r="I200" s="930"/>
      <c r="J200" s="628">
        <v>564</v>
      </c>
      <c r="K200" s="645">
        <v>0.55300000000000005</v>
      </c>
      <c r="L200" s="240">
        <f t="shared" si="8"/>
        <v>504.21599999999995</v>
      </c>
    </row>
    <row r="201" spans="1:12" ht="15" thickBot="1" x14ac:dyDescent="0.35">
      <c r="A201" s="427" t="s">
        <v>744</v>
      </c>
      <c r="B201" s="452" t="s">
        <v>808</v>
      </c>
      <c r="C201" s="273" t="s">
        <v>854</v>
      </c>
      <c r="D201" s="1198" t="s">
        <v>855</v>
      </c>
      <c r="E201" s="1198"/>
      <c r="F201" s="1198"/>
      <c r="G201" s="273">
        <v>2</v>
      </c>
      <c r="H201" s="928" t="s">
        <v>812</v>
      </c>
      <c r="I201" s="930"/>
      <c r="J201" s="628">
        <v>24</v>
      </c>
      <c r="K201" s="645">
        <v>0.55300000000000005</v>
      </c>
      <c r="L201" s="240">
        <f t="shared" si="8"/>
        <v>21.455999999999996</v>
      </c>
    </row>
    <row r="202" spans="1:12" ht="15" thickBot="1" x14ac:dyDescent="0.35">
      <c r="A202" s="427" t="s">
        <v>744</v>
      </c>
      <c r="B202" s="452" t="s">
        <v>808</v>
      </c>
      <c r="C202" s="273" t="s">
        <v>825</v>
      </c>
      <c r="D202" s="1198" t="s">
        <v>826</v>
      </c>
      <c r="E202" s="1198"/>
      <c r="F202" s="1198"/>
      <c r="G202" s="273">
        <v>2</v>
      </c>
      <c r="H202" s="928" t="s">
        <v>812</v>
      </c>
      <c r="I202" s="930"/>
      <c r="J202" s="628">
        <v>459</v>
      </c>
      <c r="K202" s="645">
        <v>0.55300000000000005</v>
      </c>
      <c r="L202" s="240">
        <f t="shared" si="8"/>
        <v>410.34599999999995</v>
      </c>
    </row>
    <row r="203" spans="1:12" ht="15" thickBot="1" x14ac:dyDescent="0.35">
      <c r="A203" s="427" t="s">
        <v>744</v>
      </c>
      <c r="B203" s="452" t="s">
        <v>808</v>
      </c>
      <c r="C203" s="273" t="s">
        <v>827</v>
      </c>
      <c r="D203" s="1198" t="s">
        <v>828</v>
      </c>
      <c r="E203" s="1198"/>
      <c r="F203" s="1198"/>
      <c r="G203" s="273">
        <v>2</v>
      </c>
      <c r="H203" s="928" t="s">
        <v>812</v>
      </c>
      <c r="I203" s="930"/>
      <c r="J203" s="628">
        <v>349</v>
      </c>
      <c r="K203" s="645">
        <v>0.55300000000000005</v>
      </c>
      <c r="L203" s="240">
        <f t="shared" si="8"/>
        <v>312.00599999999997</v>
      </c>
    </row>
    <row r="204" spans="1:12" ht="15" thickBot="1" x14ac:dyDescent="0.35">
      <c r="A204" s="427" t="s">
        <v>744</v>
      </c>
      <c r="B204" s="452" t="s">
        <v>808</v>
      </c>
      <c r="C204" s="273" t="s">
        <v>829</v>
      </c>
      <c r="D204" s="1198" t="s">
        <v>830</v>
      </c>
      <c r="E204" s="1198"/>
      <c r="F204" s="1198"/>
      <c r="G204" s="273">
        <v>1</v>
      </c>
      <c r="H204" s="928" t="s">
        <v>812</v>
      </c>
      <c r="I204" s="930"/>
      <c r="J204" s="628">
        <v>537</v>
      </c>
      <c r="K204" s="645">
        <v>0.55300000000000005</v>
      </c>
      <c r="L204" s="240">
        <f t="shared" si="8"/>
        <v>240.03899999999999</v>
      </c>
    </row>
    <row r="205" spans="1:12" ht="15" thickBot="1" x14ac:dyDescent="0.35">
      <c r="A205" s="427" t="s">
        <v>744</v>
      </c>
      <c r="B205" s="452" t="s">
        <v>808</v>
      </c>
      <c r="C205" s="273" t="s">
        <v>831</v>
      </c>
      <c r="D205" s="1198" t="s">
        <v>832</v>
      </c>
      <c r="E205" s="1198"/>
      <c r="F205" s="1198"/>
      <c r="G205" s="273">
        <v>2</v>
      </c>
      <c r="H205" s="928" t="s">
        <v>812</v>
      </c>
      <c r="I205" s="930"/>
      <c r="J205" s="628">
        <v>25</v>
      </c>
      <c r="K205" s="645">
        <v>0.55300000000000005</v>
      </c>
      <c r="L205" s="240">
        <f t="shared" si="8"/>
        <v>22.349999999999998</v>
      </c>
    </row>
    <row r="206" spans="1:12" ht="15" thickBot="1" x14ac:dyDescent="0.35">
      <c r="A206" s="427" t="s">
        <v>744</v>
      </c>
      <c r="B206" s="452" t="s">
        <v>808</v>
      </c>
      <c r="C206" s="273" t="s">
        <v>833</v>
      </c>
      <c r="D206" s="1198" t="s">
        <v>834</v>
      </c>
      <c r="E206" s="1198"/>
      <c r="F206" s="1198"/>
      <c r="G206" s="273">
        <v>3</v>
      </c>
      <c r="H206" s="928" t="s">
        <v>812</v>
      </c>
      <c r="I206" s="930"/>
      <c r="J206" s="628">
        <v>107</v>
      </c>
      <c r="K206" s="645">
        <v>0.55300000000000005</v>
      </c>
      <c r="L206" s="240">
        <f t="shared" si="8"/>
        <v>143.48699999999999</v>
      </c>
    </row>
    <row r="207" spans="1:12" ht="15" thickBot="1" x14ac:dyDescent="0.35">
      <c r="A207" s="427" t="s">
        <v>744</v>
      </c>
      <c r="B207" s="452" t="s">
        <v>808</v>
      </c>
      <c r="C207" s="273" t="s">
        <v>835</v>
      </c>
      <c r="D207" s="1198" t="s">
        <v>836</v>
      </c>
      <c r="E207" s="1198"/>
      <c r="F207" s="1198"/>
      <c r="G207" s="273">
        <v>3</v>
      </c>
      <c r="H207" s="928" t="s">
        <v>812</v>
      </c>
      <c r="I207" s="930"/>
      <c r="J207" s="628">
        <v>87</v>
      </c>
      <c r="K207" s="645">
        <v>0.55300000000000005</v>
      </c>
      <c r="L207" s="240">
        <f t="shared" si="8"/>
        <v>116.66699999999999</v>
      </c>
    </row>
    <row r="208" spans="1:12" ht="15" thickBot="1" x14ac:dyDescent="0.35">
      <c r="A208" s="427" t="s">
        <v>744</v>
      </c>
      <c r="B208" s="452" t="s">
        <v>808</v>
      </c>
      <c r="C208" s="273" t="s">
        <v>837</v>
      </c>
      <c r="D208" s="1198" t="s">
        <v>838</v>
      </c>
      <c r="E208" s="1198"/>
      <c r="F208" s="1198"/>
      <c r="G208" s="273">
        <v>4</v>
      </c>
      <c r="H208" s="928" t="s">
        <v>812</v>
      </c>
      <c r="I208" s="930"/>
      <c r="J208" s="628">
        <v>21</v>
      </c>
      <c r="K208" s="645">
        <v>0.55300000000000005</v>
      </c>
      <c r="L208" s="240">
        <f t="shared" si="8"/>
        <v>37.547999999999995</v>
      </c>
    </row>
    <row r="209" spans="1:12" ht="15" thickBot="1" x14ac:dyDescent="0.35">
      <c r="A209" s="427"/>
      <c r="B209" s="452"/>
      <c r="C209" s="273"/>
      <c r="D209" s="1198"/>
      <c r="E209" s="1198"/>
      <c r="F209" s="1198"/>
      <c r="G209" s="273"/>
      <c r="H209" s="928"/>
      <c r="I209" s="930"/>
      <c r="J209" s="628"/>
      <c r="K209" s="645"/>
      <c r="L209" s="240">
        <f t="shared" si="8"/>
        <v>0</v>
      </c>
    </row>
    <row r="210" spans="1:12" x14ac:dyDescent="0.3">
      <c r="A210" s="427"/>
      <c r="B210" s="452"/>
      <c r="C210" s="273"/>
      <c r="D210" s="1198"/>
      <c r="E210" s="1198"/>
      <c r="F210" s="1198"/>
      <c r="G210" s="273"/>
      <c r="H210" s="928"/>
      <c r="I210" s="930"/>
      <c r="J210" s="628"/>
      <c r="K210" s="645"/>
      <c r="L210" s="240">
        <f t="shared" si="8"/>
        <v>0</v>
      </c>
    </row>
    <row r="211" spans="1:12" x14ac:dyDescent="0.3">
      <c r="A211" s="427"/>
      <c r="B211" s="273"/>
      <c r="C211" s="273"/>
      <c r="D211" s="928"/>
      <c r="E211" s="929"/>
      <c r="F211" s="930"/>
      <c r="G211" s="273"/>
      <c r="H211" s="928"/>
      <c r="I211" s="930"/>
      <c r="J211" s="628"/>
      <c r="K211" s="645"/>
      <c r="L211" s="240">
        <f t="shared" si="8"/>
        <v>0</v>
      </c>
    </row>
    <row r="212" spans="1:12" x14ac:dyDescent="0.3">
      <c r="A212" s="427"/>
      <c r="B212" s="273"/>
      <c r="C212" s="273"/>
      <c r="D212" s="1198"/>
      <c r="E212" s="1198"/>
      <c r="F212" s="1198"/>
      <c r="G212" s="273"/>
      <c r="H212" s="928"/>
      <c r="I212" s="930"/>
      <c r="J212" s="628"/>
      <c r="K212" s="645"/>
      <c r="L212" s="240">
        <f>SUM(G212*J212)*(1-K212)</f>
        <v>0</v>
      </c>
    </row>
    <row r="213" spans="1:12" x14ac:dyDescent="0.3">
      <c r="A213" s="427"/>
      <c r="B213" s="273"/>
      <c r="C213" s="273"/>
      <c r="D213" s="1198"/>
      <c r="E213" s="1198"/>
      <c r="F213" s="1198"/>
      <c r="G213" s="273"/>
      <c r="H213" s="928"/>
      <c r="I213" s="930"/>
      <c r="J213" s="628"/>
      <c r="K213" s="645"/>
      <c r="L213" s="240">
        <f t="shared" si="7"/>
        <v>0</v>
      </c>
    </row>
    <row r="214" spans="1:12" x14ac:dyDescent="0.3">
      <c r="A214" s="427"/>
      <c r="B214" s="273"/>
      <c r="C214" s="273"/>
      <c r="D214" s="1198"/>
      <c r="E214" s="1198"/>
      <c r="F214" s="1198"/>
      <c r="G214" s="273"/>
      <c r="H214" s="928"/>
      <c r="I214" s="930"/>
      <c r="J214" s="628"/>
      <c r="K214" s="645"/>
      <c r="L214" s="240">
        <f t="shared" si="7"/>
        <v>0</v>
      </c>
    </row>
    <row r="215" spans="1:12" x14ac:dyDescent="0.3">
      <c r="A215" s="427"/>
      <c r="B215" s="273"/>
      <c r="C215" s="273"/>
      <c r="D215" s="1198"/>
      <c r="E215" s="1198"/>
      <c r="F215" s="1198"/>
      <c r="G215" s="273"/>
      <c r="H215" s="928"/>
      <c r="I215" s="930"/>
      <c r="J215" s="628"/>
      <c r="K215" s="645"/>
      <c r="L215" s="240">
        <f t="shared" si="7"/>
        <v>0</v>
      </c>
    </row>
    <row r="216" spans="1:12" x14ac:dyDescent="0.3">
      <c r="A216" s="427"/>
      <c r="B216" s="273"/>
      <c r="C216" s="273"/>
      <c r="D216" s="1198"/>
      <c r="E216" s="1198"/>
      <c r="F216" s="1198"/>
      <c r="G216" s="273"/>
      <c r="H216" s="928"/>
      <c r="I216" s="930"/>
      <c r="J216" s="628"/>
      <c r="K216" s="645"/>
      <c r="L216" s="240">
        <f t="shared" si="7"/>
        <v>0</v>
      </c>
    </row>
    <row r="217" spans="1:12" x14ac:dyDescent="0.3">
      <c r="A217" s="427"/>
      <c r="B217" s="273"/>
      <c r="C217" s="273"/>
      <c r="D217" s="1198"/>
      <c r="E217" s="1198"/>
      <c r="F217" s="1198"/>
      <c r="G217" s="273"/>
      <c r="H217" s="928"/>
      <c r="I217" s="930"/>
      <c r="J217" s="628"/>
      <c r="K217" s="645"/>
      <c r="L217" s="240">
        <f t="shared" si="7"/>
        <v>0</v>
      </c>
    </row>
    <row r="218" spans="1:12" x14ac:dyDescent="0.3">
      <c r="A218" s="427"/>
      <c r="B218" s="273"/>
      <c r="C218" s="273"/>
      <c r="D218" s="1198"/>
      <c r="E218" s="1198"/>
      <c r="F218" s="1198"/>
      <c r="G218" s="273"/>
      <c r="H218" s="928"/>
      <c r="I218" s="930"/>
      <c r="J218" s="628"/>
      <c r="K218" s="645"/>
      <c r="L218" s="240">
        <f t="shared" si="7"/>
        <v>0</v>
      </c>
    </row>
    <row r="219" spans="1:12" x14ac:dyDescent="0.3">
      <c r="A219" s="427"/>
      <c r="B219" s="273"/>
      <c r="C219" s="273"/>
      <c r="D219" s="1198"/>
      <c r="E219" s="1198"/>
      <c r="F219" s="1198"/>
      <c r="G219" s="273"/>
      <c r="H219" s="928"/>
      <c r="I219" s="930"/>
      <c r="J219" s="628"/>
      <c r="K219" s="645"/>
      <c r="L219" s="240">
        <f t="shared" si="7"/>
        <v>0</v>
      </c>
    </row>
    <row r="220" spans="1:12" x14ac:dyDescent="0.3">
      <c r="A220" s="427"/>
      <c r="B220" s="273"/>
      <c r="C220" s="273"/>
      <c r="D220" s="1198"/>
      <c r="E220" s="1198"/>
      <c r="F220" s="1198"/>
      <c r="G220" s="273"/>
      <c r="H220" s="928"/>
      <c r="I220" s="930"/>
      <c r="J220" s="628"/>
      <c r="K220" s="645"/>
      <c r="L220" s="240">
        <f t="shared" si="7"/>
        <v>0</v>
      </c>
    </row>
    <row r="221" spans="1:12" x14ac:dyDescent="0.3">
      <c r="A221" s="427"/>
      <c r="B221" s="273"/>
      <c r="C221" s="273"/>
      <c r="D221" s="1198"/>
      <c r="E221" s="1198"/>
      <c r="F221" s="1198"/>
      <c r="G221" s="273"/>
      <c r="H221" s="928"/>
      <c r="I221" s="930"/>
      <c r="J221" s="628"/>
      <c r="K221" s="645"/>
      <c r="L221" s="240">
        <f t="shared" si="7"/>
        <v>0</v>
      </c>
    </row>
    <row r="222" spans="1:12" x14ac:dyDescent="0.3">
      <c r="A222" s="427"/>
      <c r="B222" s="273"/>
      <c r="C222" s="273"/>
      <c r="D222" s="1198"/>
      <c r="E222" s="1198"/>
      <c r="F222" s="1198"/>
      <c r="G222" s="273"/>
      <c r="H222" s="928"/>
      <c r="I222" s="930"/>
      <c r="J222" s="628"/>
      <c r="K222" s="645"/>
      <c r="L222" s="240">
        <f t="shared" si="7"/>
        <v>0</v>
      </c>
    </row>
    <row r="223" spans="1:12" x14ac:dyDescent="0.3">
      <c r="A223" s="427"/>
      <c r="B223" s="273"/>
      <c r="C223" s="273"/>
      <c r="D223" s="1198"/>
      <c r="E223" s="1198"/>
      <c r="F223" s="1198"/>
      <c r="G223" s="273"/>
      <c r="H223" s="928"/>
      <c r="I223" s="930"/>
      <c r="J223" s="628"/>
      <c r="K223" s="645"/>
      <c r="L223" s="240">
        <f t="shared" si="7"/>
        <v>0</v>
      </c>
    </row>
    <row r="224" spans="1:12" x14ac:dyDescent="0.3">
      <c r="A224" s="427"/>
      <c r="B224" s="273"/>
      <c r="C224" s="273"/>
      <c r="D224" s="1198"/>
      <c r="E224" s="1198"/>
      <c r="F224" s="1198"/>
      <c r="G224" s="273"/>
      <c r="H224" s="928"/>
      <c r="I224" s="930"/>
      <c r="J224" s="628"/>
      <c r="K224" s="645"/>
      <c r="L224" s="240">
        <f t="shared" si="7"/>
        <v>0</v>
      </c>
    </row>
    <row r="225" spans="1:12" x14ac:dyDescent="0.3">
      <c r="A225" s="427"/>
      <c r="B225" s="273"/>
      <c r="C225" s="273"/>
      <c r="D225" s="1198"/>
      <c r="E225" s="1198"/>
      <c r="F225" s="1198"/>
      <c r="G225" s="273"/>
      <c r="H225" s="928"/>
      <c r="I225" s="930"/>
      <c r="J225" s="628"/>
      <c r="K225" s="645"/>
      <c r="L225" s="240">
        <f t="shared" si="7"/>
        <v>0</v>
      </c>
    </row>
    <row r="226" spans="1:12" x14ac:dyDescent="0.3">
      <c r="A226" s="427"/>
      <c r="B226" s="273"/>
      <c r="C226" s="273"/>
      <c r="D226" s="1198"/>
      <c r="E226" s="1198"/>
      <c r="F226" s="1198"/>
      <c r="G226" s="273"/>
      <c r="H226" s="928"/>
      <c r="I226" s="930"/>
      <c r="J226" s="628"/>
      <c r="K226" s="645"/>
      <c r="L226" s="240">
        <f t="shared" si="7"/>
        <v>0</v>
      </c>
    </row>
    <row r="227" spans="1:12" x14ac:dyDescent="0.3">
      <c r="A227" s="427"/>
      <c r="B227" s="273"/>
      <c r="C227" s="273"/>
      <c r="D227" s="1198"/>
      <c r="E227" s="1198"/>
      <c r="F227" s="1198"/>
      <c r="G227" s="273"/>
      <c r="H227" s="928"/>
      <c r="I227" s="930"/>
      <c r="J227" s="628"/>
      <c r="K227" s="645"/>
      <c r="L227" s="240">
        <f t="shared" si="7"/>
        <v>0</v>
      </c>
    </row>
    <row r="228" spans="1:12" x14ac:dyDescent="0.3">
      <c r="A228" s="427"/>
      <c r="B228" s="273"/>
      <c r="C228" s="273"/>
      <c r="D228" s="1198"/>
      <c r="E228" s="1198"/>
      <c r="F228" s="1198"/>
      <c r="G228" s="273"/>
      <c r="H228" s="928"/>
      <c r="I228" s="930"/>
      <c r="J228" s="628"/>
      <c r="K228" s="645"/>
      <c r="L228" s="240">
        <f t="shared" si="7"/>
        <v>0</v>
      </c>
    </row>
    <row r="229" spans="1:12" x14ac:dyDescent="0.3">
      <c r="A229" s="427"/>
      <c r="B229" s="273"/>
      <c r="C229" s="273"/>
      <c r="D229" s="928"/>
      <c r="E229" s="929"/>
      <c r="F229" s="930"/>
      <c r="G229" s="273"/>
      <c r="H229" s="928"/>
      <c r="I229" s="930"/>
      <c r="J229" s="628"/>
      <c r="K229" s="645"/>
      <c r="L229" s="240">
        <f t="shared" si="7"/>
        <v>0</v>
      </c>
    </row>
    <row r="230" spans="1:12" x14ac:dyDescent="0.3">
      <c r="A230" s="427"/>
      <c r="B230" s="273"/>
      <c r="C230" s="273"/>
      <c r="D230" s="1198"/>
      <c r="E230" s="1198"/>
      <c r="F230" s="1198"/>
      <c r="G230" s="273"/>
      <c r="H230" s="1198"/>
      <c r="I230" s="1198"/>
      <c r="J230" s="628"/>
      <c r="K230" s="645"/>
      <c r="L230" s="240">
        <f t="shared" si="7"/>
        <v>0</v>
      </c>
    </row>
    <row r="231" spans="1:12" x14ac:dyDescent="0.3">
      <c r="A231" s="427"/>
      <c r="B231" s="632"/>
      <c r="C231" s="626"/>
      <c r="D231" s="1256"/>
      <c r="E231" s="1257"/>
      <c r="F231" s="1258"/>
      <c r="G231" s="632"/>
      <c r="H231" s="1259"/>
      <c r="I231" s="1259"/>
      <c r="J231" s="628"/>
      <c r="K231" s="645"/>
      <c r="L231" s="241">
        <f t="shared" ref="L231:L251" si="9">SUM(G231*J231)*(1-K231)</f>
        <v>0</v>
      </c>
    </row>
    <row r="232" spans="1:12" x14ac:dyDescent="0.3">
      <c r="A232" s="427"/>
      <c r="B232" s="273"/>
      <c r="C232" s="273"/>
      <c r="D232" s="1198"/>
      <c r="E232" s="1198"/>
      <c r="F232" s="1198"/>
      <c r="G232" s="273"/>
      <c r="H232" s="928"/>
      <c r="I232" s="930"/>
      <c r="J232" s="628"/>
      <c r="K232" s="645"/>
      <c r="L232" s="240">
        <f t="shared" si="9"/>
        <v>0</v>
      </c>
    </row>
    <row r="233" spans="1:12" x14ac:dyDescent="0.3">
      <c r="A233" s="427"/>
      <c r="B233" s="273"/>
      <c r="C233" s="273"/>
      <c r="D233" s="1198"/>
      <c r="E233" s="1198"/>
      <c r="F233" s="1198"/>
      <c r="G233" s="273"/>
      <c r="H233" s="928"/>
      <c r="I233" s="930"/>
      <c r="J233" s="628"/>
      <c r="K233" s="645"/>
      <c r="L233" s="240">
        <f t="shared" si="9"/>
        <v>0</v>
      </c>
    </row>
    <row r="234" spans="1:12" x14ac:dyDescent="0.3">
      <c r="A234" s="427"/>
      <c r="B234" s="273"/>
      <c r="C234" s="273"/>
      <c r="D234" s="1198"/>
      <c r="E234" s="1198"/>
      <c r="F234" s="1198"/>
      <c r="G234" s="273"/>
      <c r="H234" s="928"/>
      <c r="I234" s="930"/>
      <c r="J234" s="628"/>
      <c r="K234" s="645"/>
      <c r="L234" s="240">
        <f t="shared" si="9"/>
        <v>0</v>
      </c>
    </row>
    <row r="235" spans="1:12" x14ac:dyDescent="0.3">
      <c r="A235" s="427"/>
      <c r="B235" s="273"/>
      <c r="C235" s="273"/>
      <c r="D235" s="1198"/>
      <c r="E235" s="1198"/>
      <c r="F235" s="1198"/>
      <c r="G235" s="273"/>
      <c r="H235" s="928"/>
      <c r="I235" s="930"/>
      <c r="J235" s="628"/>
      <c r="K235" s="645"/>
      <c r="L235" s="240">
        <f t="shared" si="9"/>
        <v>0</v>
      </c>
    </row>
    <row r="236" spans="1:12" x14ac:dyDescent="0.3">
      <c r="A236" s="427"/>
      <c r="B236" s="273"/>
      <c r="C236" s="273"/>
      <c r="D236" s="1198"/>
      <c r="E236" s="1198"/>
      <c r="F236" s="1198"/>
      <c r="G236" s="273"/>
      <c r="H236" s="928"/>
      <c r="I236" s="930"/>
      <c r="J236" s="628"/>
      <c r="K236" s="645"/>
      <c r="L236" s="240">
        <f t="shared" si="9"/>
        <v>0</v>
      </c>
    </row>
    <row r="237" spans="1:12" x14ac:dyDescent="0.3">
      <c r="A237" s="427"/>
      <c r="B237" s="273"/>
      <c r="C237" s="273"/>
      <c r="D237" s="1198"/>
      <c r="E237" s="1198"/>
      <c r="F237" s="1198"/>
      <c r="G237" s="273"/>
      <c r="H237" s="928"/>
      <c r="I237" s="930"/>
      <c r="J237" s="628"/>
      <c r="K237" s="645"/>
      <c r="L237" s="240">
        <f t="shared" si="9"/>
        <v>0</v>
      </c>
    </row>
    <row r="238" spans="1:12" x14ac:dyDescent="0.3">
      <c r="A238" s="427"/>
      <c r="B238" s="273"/>
      <c r="C238" s="273"/>
      <c r="D238" s="1198"/>
      <c r="E238" s="1198"/>
      <c r="F238" s="1198"/>
      <c r="G238" s="273"/>
      <c r="H238" s="928"/>
      <c r="I238" s="930"/>
      <c r="J238" s="628"/>
      <c r="K238" s="645"/>
      <c r="L238" s="240">
        <f t="shared" si="9"/>
        <v>0</v>
      </c>
    </row>
    <row r="239" spans="1:12" x14ac:dyDescent="0.3">
      <c r="A239" s="427"/>
      <c r="B239" s="273"/>
      <c r="C239" s="273"/>
      <c r="D239" s="1198"/>
      <c r="E239" s="1198"/>
      <c r="F239" s="1198"/>
      <c r="G239" s="273"/>
      <c r="H239" s="928"/>
      <c r="I239" s="930"/>
      <c r="J239" s="628"/>
      <c r="K239" s="645"/>
      <c r="L239" s="240">
        <f t="shared" si="9"/>
        <v>0</v>
      </c>
    </row>
    <row r="240" spans="1:12" x14ac:dyDescent="0.3">
      <c r="A240" s="427"/>
      <c r="B240" s="273"/>
      <c r="C240" s="273"/>
      <c r="D240" s="1198"/>
      <c r="E240" s="1198"/>
      <c r="F240" s="1198"/>
      <c r="G240" s="273"/>
      <c r="H240" s="928"/>
      <c r="I240" s="930"/>
      <c r="J240" s="628"/>
      <c r="K240" s="645"/>
      <c r="L240" s="240">
        <f t="shared" si="9"/>
        <v>0</v>
      </c>
    </row>
    <row r="241" spans="1:12" x14ac:dyDescent="0.3">
      <c r="A241" s="427"/>
      <c r="B241" s="273"/>
      <c r="C241" s="273"/>
      <c r="D241" s="1198"/>
      <c r="E241" s="1198"/>
      <c r="F241" s="1198"/>
      <c r="G241" s="273"/>
      <c r="H241" s="928"/>
      <c r="I241" s="930"/>
      <c r="J241" s="628"/>
      <c r="K241" s="645"/>
      <c r="L241" s="240">
        <f t="shared" si="9"/>
        <v>0</v>
      </c>
    </row>
    <row r="242" spans="1:12" x14ac:dyDescent="0.3">
      <c r="A242" s="427"/>
      <c r="B242" s="273"/>
      <c r="C242" s="273"/>
      <c r="D242" s="1198"/>
      <c r="E242" s="1198"/>
      <c r="F242" s="1198"/>
      <c r="G242" s="273"/>
      <c r="H242" s="928"/>
      <c r="I242" s="930"/>
      <c r="J242" s="628"/>
      <c r="K242" s="645"/>
      <c r="L242" s="240">
        <f t="shared" si="9"/>
        <v>0</v>
      </c>
    </row>
    <row r="243" spans="1:12" x14ac:dyDescent="0.3">
      <c r="A243" s="427"/>
      <c r="B243" s="273"/>
      <c r="C243" s="273"/>
      <c r="D243" s="1198"/>
      <c r="E243" s="1198"/>
      <c r="F243" s="1198"/>
      <c r="G243" s="273"/>
      <c r="H243" s="928"/>
      <c r="I243" s="930"/>
      <c r="J243" s="628"/>
      <c r="K243" s="645"/>
      <c r="L243" s="240">
        <f t="shared" si="9"/>
        <v>0</v>
      </c>
    </row>
    <row r="244" spans="1:12" x14ac:dyDescent="0.3">
      <c r="A244" s="427"/>
      <c r="B244" s="273"/>
      <c r="C244" s="273"/>
      <c r="D244" s="1198"/>
      <c r="E244" s="1198"/>
      <c r="F244" s="1198"/>
      <c r="G244" s="273"/>
      <c r="H244" s="928"/>
      <c r="I244" s="930"/>
      <c r="J244" s="628"/>
      <c r="K244" s="645"/>
      <c r="L244" s="240">
        <f t="shared" si="9"/>
        <v>0</v>
      </c>
    </row>
    <row r="245" spans="1:12" x14ac:dyDescent="0.3">
      <c r="A245" s="427"/>
      <c r="B245" s="273"/>
      <c r="C245" s="273"/>
      <c r="D245" s="1198"/>
      <c r="E245" s="1198"/>
      <c r="F245" s="1198"/>
      <c r="G245" s="273"/>
      <c r="H245" s="928"/>
      <c r="I245" s="930"/>
      <c r="J245" s="628"/>
      <c r="K245" s="645"/>
      <c r="L245" s="240">
        <f t="shared" si="9"/>
        <v>0</v>
      </c>
    </row>
    <row r="246" spans="1:12" x14ac:dyDescent="0.3">
      <c r="A246" s="427"/>
      <c r="B246" s="273"/>
      <c r="C246" s="273"/>
      <c r="D246" s="1198"/>
      <c r="E246" s="1198"/>
      <c r="F246" s="1198"/>
      <c r="G246" s="273"/>
      <c r="H246" s="928"/>
      <c r="I246" s="930"/>
      <c r="J246" s="628"/>
      <c r="K246" s="645"/>
      <c r="L246" s="240">
        <f t="shared" si="9"/>
        <v>0</v>
      </c>
    </row>
    <row r="247" spans="1:12" x14ac:dyDescent="0.3">
      <c r="A247" s="427"/>
      <c r="B247" s="273"/>
      <c r="C247" s="273"/>
      <c r="D247" s="1198"/>
      <c r="E247" s="1198"/>
      <c r="F247" s="1198"/>
      <c r="G247" s="273"/>
      <c r="H247" s="928"/>
      <c r="I247" s="930"/>
      <c r="J247" s="628"/>
      <c r="K247" s="645"/>
      <c r="L247" s="240">
        <f t="shared" si="9"/>
        <v>0</v>
      </c>
    </row>
    <row r="248" spans="1:12" x14ac:dyDescent="0.3">
      <c r="A248" s="427"/>
      <c r="B248" s="273"/>
      <c r="C248" s="273"/>
      <c r="D248" s="1198"/>
      <c r="E248" s="1198"/>
      <c r="F248" s="1198"/>
      <c r="G248" s="273"/>
      <c r="H248" s="928"/>
      <c r="I248" s="930"/>
      <c r="J248" s="628"/>
      <c r="K248" s="645"/>
      <c r="L248" s="240">
        <f t="shared" si="9"/>
        <v>0</v>
      </c>
    </row>
    <row r="249" spans="1:12" x14ac:dyDescent="0.3">
      <c r="A249" s="427"/>
      <c r="B249" s="273"/>
      <c r="C249" s="273"/>
      <c r="D249" s="1198"/>
      <c r="E249" s="1198"/>
      <c r="F249" s="1198"/>
      <c r="G249" s="273"/>
      <c r="H249" s="928"/>
      <c r="I249" s="930"/>
      <c r="J249" s="628"/>
      <c r="K249" s="645"/>
      <c r="L249" s="240">
        <f t="shared" si="9"/>
        <v>0</v>
      </c>
    </row>
    <row r="250" spans="1:12" x14ac:dyDescent="0.3">
      <c r="A250" s="427"/>
      <c r="B250" s="273"/>
      <c r="C250" s="273"/>
      <c r="D250" s="1198"/>
      <c r="E250" s="1198"/>
      <c r="F250" s="1198"/>
      <c r="G250" s="273"/>
      <c r="H250" s="928"/>
      <c r="I250" s="930"/>
      <c r="J250" s="628"/>
      <c r="K250" s="645"/>
      <c r="L250" s="240">
        <f t="shared" si="9"/>
        <v>0</v>
      </c>
    </row>
    <row r="251" spans="1:12" x14ac:dyDescent="0.3">
      <c r="A251" s="427"/>
      <c r="B251" s="273"/>
      <c r="C251" s="273"/>
      <c r="D251" s="928"/>
      <c r="E251" s="929"/>
      <c r="F251" s="930"/>
      <c r="G251" s="273"/>
      <c r="H251" s="928"/>
      <c r="I251" s="930"/>
      <c r="J251" s="628"/>
      <c r="K251" s="645"/>
      <c r="L251" s="240">
        <f t="shared" si="9"/>
        <v>0</v>
      </c>
    </row>
    <row r="252" spans="1:12" x14ac:dyDescent="0.3">
      <c r="A252" s="427"/>
      <c r="B252" s="273"/>
      <c r="C252" s="273"/>
      <c r="D252" s="1198"/>
      <c r="E252" s="1198"/>
      <c r="F252" s="1198"/>
      <c r="G252" s="273"/>
      <c r="H252" s="928"/>
      <c r="I252" s="930"/>
      <c r="J252" s="628"/>
      <c r="K252" s="645"/>
      <c r="L252" s="240">
        <f>SUM(G252*J252)*(1-K252)</f>
        <v>0</v>
      </c>
    </row>
    <row r="253" spans="1:12" x14ac:dyDescent="0.3">
      <c r="A253" s="427"/>
      <c r="B253" s="273"/>
      <c r="C253" s="273"/>
      <c r="D253" s="1198"/>
      <c r="E253" s="1198"/>
      <c r="F253" s="1198"/>
      <c r="G253" s="273"/>
      <c r="H253" s="928"/>
      <c r="I253" s="930"/>
      <c r="J253" s="628"/>
      <c r="K253" s="645"/>
      <c r="L253" s="240">
        <f t="shared" ref="L253:L270" si="10">SUM(G253*J253)*(1-K253)</f>
        <v>0</v>
      </c>
    </row>
    <row r="254" spans="1:12" x14ac:dyDescent="0.3">
      <c r="A254" s="427"/>
      <c r="B254" s="273"/>
      <c r="C254" s="273"/>
      <c r="D254" s="1198"/>
      <c r="E254" s="1198"/>
      <c r="F254" s="1198"/>
      <c r="G254" s="273"/>
      <c r="H254" s="928"/>
      <c r="I254" s="930"/>
      <c r="J254" s="628"/>
      <c r="K254" s="645"/>
      <c r="L254" s="240">
        <f t="shared" si="10"/>
        <v>0</v>
      </c>
    </row>
    <row r="255" spans="1:12" x14ac:dyDescent="0.3">
      <c r="A255" s="427"/>
      <c r="B255" s="273"/>
      <c r="C255" s="273"/>
      <c r="D255" s="1198"/>
      <c r="E255" s="1198"/>
      <c r="F255" s="1198"/>
      <c r="G255" s="273"/>
      <c r="H255" s="928"/>
      <c r="I255" s="930"/>
      <c r="J255" s="628"/>
      <c r="K255" s="645"/>
      <c r="L255" s="240">
        <f t="shared" si="10"/>
        <v>0</v>
      </c>
    </row>
    <row r="256" spans="1:12" x14ac:dyDescent="0.3">
      <c r="A256" s="427"/>
      <c r="B256" s="273"/>
      <c r="C256" s="273"/>
      <c r="D256" s="1198"/>
      <c r="E256" s="1198"/>
      <c r="F256" s="1198"/>
      <c r="G256" s="273"/>
      <c r="H256" s="928"/>
      <c r="I256" s="930"/>
      <c r="J256" s="628"/>
      <c r="K256" s="645"/>
      <c r="L256" s="240">
        <f t="shared" si="10"/>
        <v>0</v>
      </c>
    </row>
    <row r="257" spans="1:12" x14ac:dyDescent="0.3">
      <c r="A257" s="427"/>
      <c r="B257" s="273"/>
      <c r="C257" s="273"/>
      <c r="D257" s="1198"/>
      <c r="E257" s="1198"/>
      <c r="F257" s="1198"/>
      <c r="G257" s="273"/>
      <c r="H257" s="928"/>
      <c r="I257" s="930"/>
      <c r="J257" s="628"/>
      <c r="K257" s="645"/>
      <c r="L257" s="240">
        <f t="shared" si="10"/>
        <v>0</v>
      </c>
    </row>
    <row r="258" spans="1:12" x14ac:dyDescent="0.3">
      <c r="A258" s="427"/>
      <c r="B258" s="273"/>
      <c r="C258" s="273"/>
      <c r="D258" s="1198"/>
      <c r="E258" s="1198"/>
      <c r="F258" s="1198"/>
      <c r="G258" s="273"/>
      <c r="H258" s="928"/>
      <c r="I258" s="930"/>
      <c r="J258" s="628"/>
      <c r="K258" s="645"/>
      <c r="L258" s="240">
        <f t="shared" si="10"/>
        <v>0</v>
      </c>
    </row>
    <row r="259" spans="1:12" x14ac:dyDescent="0.3">
      <c r="A259" s="427"/>
      <c r="B259" s="273"/>
      <c r="C259" s="273"/>
      <c r="D259" s="1198"/>
      <c r="E259" s="1198"/>
      <c r="F259" s="1198"/>
      <c r="G259" s="273"/>
      <c r="H259" s="928"/>
      <c r="I259" s="930"/>
      <c r="J259" s="628"/>
      <c r="K259" s="645"/>
      <c r="L259" s="240">
        <f t="shared" si="10"/>
        <v>0</v>
      </c>
    </row>
    <row r="260" spans="1:12" x14ac:dyDescent="0.3">
      <c r="A260" s="427"/>
      <c r="B260" s="273"/>
      <c r="C260" s="273"/>
      <c r="D260" s="1198"/>
      <c r="E260" s="1198"/>
      <c r="F260" s="1198"/>
      <c r="G260" s="273"/>
      <c r="H260" s="928"/>
      <c r="I260" s="930"/>
      <c r="J260" s="628"/>
      <c r="K260" s="645"/>
      <c r="L260" s="240">
        <f t="shared" si="10"/>
        <v>0</v>
      </c>
    </row>
    <row r="261" spans="1:12" x14ac:dyDescent="0.3">
      <c r="A261" s="427"/>
      <c r="B261" s="273"/>
      <c r="C261" s="273"/>
      <c r="D261" s="1198"/>
      <c r="E261" s="1198"/>
      <c r="F261" s="1198"/>
      <c r="G261" s="273"/>
      <c r="H261" s="928"/>
      <c r="I261" s="930"/>
      <c r="J261" s="628"/>
      <c r="K261" s="645"/>
      <c r="L261" s="240">
        <f t="shared" si="10"/>
        <v>0</v>
      </c>
    </row>
    <row r="262" spans="1:12" x14ac:dyDescent="0.3">
      <c r="A262" s="427"/>
      <c r="B262" s="273"/>
      <c r="C262" s="273"/>
      <c r="D262" s="1198"/>
      <c r="E262" s="1198"/>
      <c r="F262" s="1198"/>
      <c r="G262" s="273"/>
      <c r="H262" s="928"/>
      <c r="I262" s="930"/>
      <c r="J262" s="628"/>
      <c r="K262" s="645"/>
      <c r="L262" s="240">
        <f t="shared" si="10"/>
        <v>0</v>
      </c>
    </row>
    <row r="263" spans="1:12" x14ac:dyDescent="0.3">
      <c r="A263" s="427"/>
      <c r="B263" s="273"/>
      <c r="C263" s="273"/>
      <c r="D263" s="1198"/>
      <c r="E263" s="1198"/>
      <c r="F263" s="1198"/>
      <c r="G263" s="273"/>
      <c r="H263" s="928"/>
      <c r="I263" s="930"/>
      <c r="J263" s="628"/>
      <c r="K263" s="645"/>
      <c r="L263" s="240">
        <f t="shared" si="10"/>
        <v>0</v>
      </c>
    </row>
    <row r="264" spans="1:12" x14ac:dyDescent="0.3">
      <c r="A264" s="427"/>
      <c r="B264" s="273"/>
      <c r="C264" s="273"/>
      <c r="D264" s="1198"/>
      <c r="E264" s="1198"/>
      <c r="F264" s="1198"/>
      <c r="G264" s="273"/>
      <c r="H264" s="928"/>
      <c r="I264" s="930"/>
      <c r="J264" s="628"/>
      <c r="K264" s="645"/>
      <c r="L264" s="240">
        <f t="shared" si="10"/>
        <v>0</v>
      </c>
    </row>
    <row r="265" spans="1:12" x14ac:dyDescent="0.3">
      <c r="A265" s="427"/>
      <c r="B265" s="273"/>
      <c r="C265" s="273"/>
      <c r="D265" s="1198"/>
      <c r="E265" s="1198"/>
      <c r="F265" s="1198"/>
      <c r="G265" s="273"/>
      <c r="H265" s="928"/>
      <c r="I265" s="930"/>
      <c r="J265" s="628"/>
      <c r="K265" s="645"/>
      <c r="L265" s="240">
        <f t="shared" si="10"/>
        <v>0</v>
      </c>
    </row>
    <row r="266" spans="1:12" x14ac:dyDescent="0.3">
      <c r="A266" s="427"/>
      <c r="B266" s="273"/>
      <c r="C266" s="273"/>
      <c r="D266" s="1198"/>
      <c r="E266" s="1198"/>
      <c r="F266" s="1198"/>
      <c r="G266" s="273"/>
      <c r="H266" s="928"/>
      <c r="I266" s="930"/>
      <c r="J266" s="628"/>
      <c r="K266" s="645"/>
      <c r="L266" s="240">
        <f t="shared" si="10"/>
        <v>0</v>
      </c>
    </row>
    <row r="267" spans="1:12" x14ac:dyDescent="0.3">
      <c r="A267" s="427"/>
      <c r="B267" s="273"/>
      <c r="C267" s="273"/>
      <c r="D267" s="1198"/>
      <c r="E267" s="1198"/>
      <c r="F267" s="1198"/>
      <c r="G267" s="273"/>
      <c r="H267" s="928"/>
      <c r="I267" s="930"/>
      <c r="J267" s="628"/>
      <c r="K267" s="645"/>
      <c r="L267" s="240">
        <f t="shared" si="10"/>
        <v>0</v>
      </c>
    </row>
    <row r="268" spans="1:12" x14ac:dyDescent="0.3">
      <c r="A268" s="427"/>
      <c r="B268" s="273"/>
      <c r="C268" s="273"/>
      <c r="D268" s="1198"/>
      <c r="E268" s="1198"/>
      <c r="F268" s="1198"/>
      <c r="G268" s="273"/>
      <c r="H268" s="928"/>
      <c r="I268" s="930"/>
      <c r="J268" s="628"/>
      <c r="K268" s="645"/>
      <c r="L268" s="240">
        <f t="shared" si="10"/>
        <v>0</v>
      </c>
    </row>
    <row r="269" spans="1:12" x14ac:dyDescent="0.3">
      <c r="A269" s="427"/>
      <c r="B269" s="273"/>
      <c r="C269" s="273"/>
      <c r="D269" s="928"/>
      <c r="E269" s="929"/>
      <c r="F269" s="930"/>
      <c r="G269" s="273"/>
      <c r="H269" s="928"/>
      <c r="I269" s="930"/>
      <c r="J269" s="628"/>
      <c r="K269" s="645"/>
      <c r="L269" s="240">
        <f t="shared" si="10"/>
        <v>0</v>
      </c>
    </row>
    <row r="270" spans="1:12" x14ac:dyDescent="0.3">
      <c r="A270" s="427"/>
      <c r="B270" s="273"/>
      <c r="C270" s="455"/>
      <c r="D270" s="928"/>
      <c r="E270" s="929"/>
      <c r="F270" s="930"/>
      <c r="G270" s="273"/>
      <c r="H270" s="928"/>
      <c r="I270" s="930"/>
      <c r="J270" s="628"/>
      <c r="K270" s="645"/>
      <c r="L270" s="240">
        <f t="shared" si="10"/>
        <v>0</v>
      </c>
    </row>
    <row r="271" spans="1:12" ht="15" thickBot="1" x14ac:dyDescent="0.35">
      <c r="A271" s="242"/>
      <c r="B271" s="243"/>
      <c r="C271" s="243"/>
      <c r="D271" s="243"/>
      <c r="E271" s="244"/>
      <c r="F271" s="244"/>
      <c r="G271" s="243"/>
      <c r="H271" s="243"/>
      <c r="I271" s="243"/>
      <c r="J271" s="245"/>
      <c r="K271" s="526"/>
      <c r="L271" s="531"/>
    </row>
    <row r="272" spans="1:12" ht="16.2" thickBot="1" x14ac:dyDescent="0.35">
      <c r="A272" s="1208" t="s">
        <v>242</v>
      </c>
      <c r="B272" s="1209"/>
      <c r="C272" s="1209"/>
      <c r="D272" s="1209"/>
      <c r="E272" s="1209"/>
      <c r="F272" s="1209"/>
      <c r="G272" s="1209"/>
      <c r="H272" s="1209"/>
      <c r="I272" s="1209"/>
      <c r="J272" s="1210"/>
      <c r="K272" s="1199">
        <f>SUM(L191:L270)</f>
        <v>11918.360999999999</v>
      </c>
      <c r="L272" s="1200"/>
    </row>
    <row r="273" spans="1:12" ht="15" thickBot="1" x14ac:dyDescent="0.35">
      <c r="A273" s="253"/>
      <c r="B273" s="254"/>
      <c r="C273" s="254"/>
      <c r="D273" s="254"/>
      <c r="E273" s="255" t="s">
        <v>5</v>
      </c>
      <c r="F273" s="255" t="s">
        <v>5</v>
      </c>
      <c r="G273" s="254"/>
      <c r="H273" s="254"/>
      <c r="I273" s="254"/>
      <c r="J273" s="256"/>
      <c r="K273" s="529" t="s">
        <v>5</v>
      </c>
      <c r="L273" s="257"/>
    </row>
    <row r="274" spans="1:12" ht="18.600000000000001" thickBot="1" x14ac:dyDescent="0.35">
      <c r="A274" s="918" t="s">
        <v>243</v>
      </c>
      <c r="B274" s="919"/>
      <c r="C274" s="919"/>
      <c r="D274" s="919"/>
      <c r="E274" s="919"/>
      <c r="F274" s="919"/>
      <c r="G274" s="919"/>
      <c r="H274" s="919"/>
      <c r="I274" s="919"/>
      <c r="J274" s="920"/>
      <c r="K274" s="1211">
        <f>K272+K187+K102</f>
        <v>24055.304999999993</v>
      </c>
      <c r="L274" s="1212"/>
    </row>
  </sheetData>
  <sheetProtection algorithmName="SHA-512" hashValue="thcasNE+LS0YZjDzTkieaeE36fcGd9jFbW79usou2yKFPWZZZsMqr538n0szDyI/ROc17VtFNlk7F0CWzOXa0Q==" saltValue="Py7Kvsr1E2AsiSiRRj+yIQ==" spinCount="100000" sheet="1"/>
  <mergeCells count="522">
    <mergeCell ref="D266:F266"/>
    <mergeCell ref="H266:I266"/>
    <mergeCell ref="D267:F267"/>
    <mergeCell ref="H267:I267"/>
    <mergeCell ref="D268:F268"/>
    <mergeCell ref="H268:I268"/>
    <mergeCell ref="D269:F269"/>
    <mergeCell ref="H269:I269"/>
    <mergeCell ref="D270:F270"/>
    <mergeCell ref="H270:I270"/>
    <mergeCell ref="D261:F261"/>
    <mergeCell ref="H261:I261"/>
    <mergeCell ref="D262:F262"/>
    <mergeCell ref="H262:I262"/>
    <mergeCell ref="D263:F263"/>
    <mergeCell ref="H263:I263"/>
    <mergeCell ref="D264:F264"/>
    <mergeCell ref="H264:I264"/>
    <mergeCell ref="D265:F265"/>
    <mergeCell ref="H265:I265"/>
    <mergeCell ref="D256:F256"/>
    <mergeCell ref="H256:I256"/>
    <mergeCell ref="D257:F257"/>
    <mergeCell ref="H257:I257"/>
    <mergeCell ref="D258:F258"/>
    <mergeCell ref="H258:I258"/>
    <mergeCell ref="D259:F259"/>
    <mergeCell ref="H259:I259"/>
    <mergeCell ref="D260:F260"/>
    <mergeCell ref="H260:I260"/>
    <mergeCell ref="D251:F251"/>
    <mergeCell ref="H251:I251"/>
    <mergeCell ref="D252:F252"/>
    <mergeCell ref="H252:I252"/>
    <mergeCell ref="D253:F253"/>
    <mergeCell ref="H253:I253"/>
    <mergeCell ref="D254:F254"/>
    <mergeCell ref="H254:I254"/>
    <mergeCell ref="D255:F255"/>
    <mergeCell ref="H255:I255"/>
    <mergeCell ref="D246:F246"/>
    <mergeCell ref="H246:I246"/>
    <mergeCell ref="D247:F247"/>
    <mergeCell ref="H247:I247"/>
    <mergeCell ref="D248:F248"/>
    <mergeCell ref="H248:I248"/>
    <mergeCell ref="D249:F249"/>
    <mergeCell ref="H249:I249"/>
    <mergeCell ref="D250:F250"/>
    <mergeCell ref="H250:I250"/>
    <mergeCell ref="D241:F241"/>
    <mergeCell ref="H241:I241"/>
    <mergeCell ref="D242:F242"/>
    <mergeCell ref="H242:I242"/>
    <mergeCell ref="D243:F243"/>
    <mergeCell ref="H243:I243"/>
    <mergeCell ref="D244:F244"/>
    <mergeCell ref="H244:I244"/>
    <mergeCell ref="D245:F245"/>
    <mergeCell ref="H245:I245"/>
    <mergeCell ref="D236:F236"/>
    <mergeCell ref="H236:I236"/>
    <mergeCell ref="D237:F237"/>
    <mergeCell ref="H237:I237"/>
    <mergeCell ref="D238:F238"/>
    <mergeCell ref="H238:I238"/>
    <mergeCell ref="D239:F239"/>
    <mergeCell ref="H239:I239"/>
    <mergeCell ref="D240:F240"/>
    <mergeCell ref="H240:I240"/>
    <mergeCell ref="D231:F231"/>
    <mergeCell ref="H231:I231"/>
    <mergeCell ref="D232:F232"/>
    <mergeCell ref="H232:I232"/>
    <mergeCell ref="D233:F233"/>
    <mergeCell ref="H233:I233"/>
    <mergeCell ref="D234:F234"/>
    <mergeCell ref="H234:I234"/>
    <mergeCell ref="D235:F235"/>
    <mergeCell ref="H235:I235"/>
    <mergeCell ref="D181:F181"/>
    <mergeCell ref="H181:I181"/>
    <mergeCell ref="D182:F182"/>
    <mergeCell ref="H182:I182"/>
    <mergeCell ref="D183:F183"/>
    <mergeCell ref="H183:I183"/>
    <mergeCell ref="D184:F184"/>
    <mergeCell ref="H184:I184"/>
    <mergeCell ref="D185:F185"/>
    <mergeCell ref="H185:I185"/>
    <mergeCell ref="D176:F176"/>
    <mergeCell ref="H176:I176"/>
    <mergeCell ref="D177:F177"/>
    <mergeCell ref="H177:I177"/>
    <mergeCell ref="D178:F178"/>
    <mergeCell ref="H178:I178"/>
    <mergeCell ref="D179:F179"/>
    <mergeCell ref="H179:I179"/>
    <mergeCell ref="D180:F180"/>
    <mergeCell ref="H180:I180"/>
    <mergeCell ref="D171:F171"/>
    <mergeCell ref="H171:I171"/>
    <mergeCell ref="D172:F172"/>
    <mergeCell ref="H172:I172"/>
    <mergeCell ref="D173:F173"/>
    <mergeCell ref="H173:I173"/>
    <mergeCell ref="D174:F174"/>
    <mergeCell ref="H174:I174"/>
    <mergeCell ref="D175:F175"/>
    <mergeCell ref="H175:I175"/>
    <mergeCell ref="D166:F166"/>
    <mergeCell ref="H166:I166"/>
    <mergeCell ref="D167:F167"/>
    <mergeCell ref="H167:I167"/>
    <mergeCell ref="D168:F168"/>
    <mergeCell ref="H168:I168"/>
    <mergeCell ref="D169:F169"/>
    <mergeCell ref="H169:I169"/>
    <mergeCell ref="D170:F170"/>
    <mergeCell ref="H170:I170"/>
    <mergeCell ref="D161:F161"/>
    <mergeCell ref="H161:I161"/>
    <mergeCell ref="D162:F162"/>
    <mergeCell ref="H162:I162"/>
    <mergeCell ref="D163:F163"/>
    <mergeCell ref="H163:I163"/>
    <mergeCell ref="D164:F164"/>
    <mergeCell ref="H164:I164"/>
    <mergeCell ref="D165:F165"/>
    <mergeCell ref="H165:I165"/>
    <mergeCell ref="D156:F156"/>
    <mergeCell ref="H156:I156"/>
    <mergeCell ref="D157:F157"/>
    <mergeCell ref="H157:I157"/>
    <mergeCell ref="D158:F158"/>
    <mergeCell ref="H158:I158"/>
    <mergeCell ref="D159:F159"/>
    <mergeCell ref="H159:I159"/>
    <mergeCell ref="D160:F160"/>
    <mergeCell ref="H160:I160"/>
    <mergeCell ref="D151:F151"/>
    <mergeCell ref="H151:I151"/>
    <mergeCell ref="D152:F152"/>
    <mergeCell ref="H152:I152"/>
    <mergeCell ref="D153:F153"/>
    <mergeCell ref="H153:I153"/>
    <mergeCell ref="D154:F154"/>
    <mergeCell ref="H154:I154"/>
    <mergeCell ref="D155:F155"/>
    <mergeCell ref="H155:I155"/>
    <mergeCell ref="D146:F146"/>
    <mergeCell ref="H146:I146"/>
    <mergeCell ref="D147:F147"/>
    <mergeCell ref="H147:I147"/>
    <mergeCell ref="D148:F148"/>
    <mergeCell ref="H148:I148"/>
    <mergeCell ref="D149:F149"/>
    <mergeCell ref="H149:I149"/>
    <mergeCell ref="D150:F150"/>
    <mergeCell ref="H150:I150"/>
    <mergeCell ref="D96:F96"/>
    <mergeCell ref="H96:I96"/>
    <mergeCell ref="D97:F97"/>
    <mergeCell ref="H97:I97"/>
    <mergeCell ref="D98:F98"/>
    <mergeCell ref="H98:I98"/>
    <mergeCell ref="D99:F99"/>
    <mergeCell ref="H99:I99"/>
    <mergeCell ref="D100:F100"/>
    <mergeCell ref="H100:I100"/>
    <mergeCell ref="D91:F91"/>
    <mergeCell ref="H91:I91"/>
    <mergeCell ref="D92:F92"/>
    <mergeCell ref="H92:I92"/>
    <mergeCell ref="D93:F93"/>
    <mergeCell ref="H93:I93"/>
    <mergeCell ref="D94:F94"/>
    <mergeCell ref="H94:I94"/>
    <mergeCell ref="D95:F95"/>
    <mergeCell ref="H95:I95"/>
    <mergeCell ref="D86:F86"/>
    <mergeCell ref="H86:I86"/>
    <mergeCell ref="D87:F87"/>
    <mergeCell ref="H87:I87"/>
    <mergeCell ref="D88:F88"/>
    <mergeCell ref="H88:I88"/>
    <mergeCell ref="D89:F89"/>
    <mergeCell ref="H89:I89"/>
    <mergeCell ref="D90:F90"/>
    <mergeCell ref="H90:I90"/>
    <mergeCell ref="D81:F81"/>
    <mergeCell ref="H81:I81"/>
    <mergeCell ref="D82:F82"/>
    <mergeCell ref="H82:I82"/>
    <mergeCell ref="D83:F83"/>
    <mergeCell ref="H83:I83"/>
    <mergeCell ref="D84:F84"/>
    <mergeCell ref="H84:I84"/>
    <mergeCell ref="D85:F85"/>
    <mergeCell ref="H85:I85"/>
    <mergeCell ref="D76:F76"/>
    <mergeCell ref="H76:I76"/>
    <mergeCell ref="D77:F77"/>
    <mergeCell ref="H77:I77"/>
    <mergeCell ref="D78:F78"/>
    <mergeCell ref="H78:I78"/>
    <mergeCell ref="D79:F79"/>
    <mergeCell ref="H79:I79"/>
    <mergeCell ref="D80:F80"/>
    <mergeCell ref="H80:I80"/>
    <mergeCell ref="D71:F71"/>
    <mergeCell ref="H71:I71"/>
    <mergeCell ref="D72:F72"/>
    <mergeCell ref="H72:I72"/>
    <mergeCell ref="D73:F73"/>
    <mergeCell ref="H73:I73"/>
    <mergeCell ref="D74:F74"/>
    <mergeCell ref="H74:I74"/>
    <mergeCell ref="D75:F75"/>
    <mergeCell ref="H75:I75"/>
    <mergeCell ref="D66:F66"/>
    <mergeCell ref="H66:I66"/>
    <mergeCell ref="D67:F67"/>
    <mergeCell ref="H67:I67"/>
    <mergeCell ref="D68:F68"/>
    <mergeCell ref="H68:I68"/>
    <mergeCell ref="D69:F69"/>
    <mergeCell ref="H69:I69"/>
    <mergeCell ref="D70:F70"/>
    <mergeCell ref="H70:I70"/>
    <mergeCell ref="D61:F61"/>
    <mergeCell ref="H61:I61"/>
    <mergeCell ref="D62:F62"/>
    <mergeCell ref="H62:I62"/>
    <mergeCell ref="D63:F63"/>
    <mergeCell ref="H63:I63"/>
    <mergeCell ref="D64:F64"/>
    <mergeCell ref="H64:I64"/>
    <mergeCell ref="D65:F65"/>
    <mergeCell ref="H65:I65"/>
    <mergeCell ref="A16:A18"/>
    <mergeCell ref="B18:D18"/>
    <mergeCell ref="B16:D16"/>
    <mergeCell ref="K18:L18"/>
    <mergeCell ref="K16:L16"/>
    <mergeCell ref="H18:J18"/>
    <mergeCell ref="H16:J16"/>
    <mergeCell ref="E18:G18"/>
    <mergeCell ref="E17:G17"/>
    <mergeCell ref="E16:G16"/>
    <mergeCell ref="K17:L17"/>
    <mergeCell ref="H17:J17"/>
    <mergeCell ref="D225:F225"/>
    <mergeCell ref="D226:F226"/>
    <mergeCell ref="D227:F227"/>
    <mergeCell ref="D228:F228"/>
    <mergeCell ref="A104:L104"/>
    <mergeCell ref="A19:L19"/>
    <mergeCell ref="B12:L12"/>
    <mergeCell ref="B7:L7"/>
    <mergeCell ref="B8:L8"/>
    <mergeCell ref="B9:L9"/>
    <mergeCell ref="B10:L10"/>
    <mergeCell ref="B11:L11"/>
    <mergeCell ref="B15:L15"/>
    <mergeCell ref="B13:L13"/>
    <mergeCell ref="B14:L14"/>
    <mergeCell ref="D27:F27"/>
    <mergeCell ref="D217:F217"/>
    <mergeCell ref="D220:F220"/>
    <mergeCell ref="D134:F134"/>
    <mergeCell ref="D138:F138"/>
    <mergeCell ref="D139:F139"/>
    <mergeCell ref="B17:D17"/>
    <mergeCell ref="D219:F219"/>
    <mergeCell ref="D213:F213"/>
    <mergeCell ref="A2:L2"/>
    <mergeCell ref="D31:F31"/>
    <mergeCell ref="A1:L1"/>
    <mergeCell ref="B6:L6"/>
    <mergeCell ref="D40:F40"/>
    <mergeCell ref="D127:F127"/>
    <mergeCell ref="D128:F128"/>
    <mergeCell ref="D20:F20"/>
    <mergeCell ref="D21:F21"/>
    <mergeCell ref="D22:F22"/>
    <mergeCell ref="D23:F23"/>
    <mergeCell ref="D24:F24"/>
    <mergeCell ref="D25:F25"/>
    <mergeCell ref="D26:F26"/>
    <mergeCell ref="D39:F39"/>
    <mergeCell ref="D59:F59"/>
    <mergeCell ref="H60:I60"/>
    <mergeCell ref="H105:I105"/>
    <mergeCell ref="H106:I106"/>
    <mergeCell ref="H125:I125"/>
    <mergeCell ref="H126:I126"/>
    <mergeCell ref="H127:I127"/>
    <mergeCell ref="H128:I128"/>
    <mergeCell ref="A102:J102"/>
    <mergeCell ref="D214:F214"/>
    <mergeCell ref="D215:F215"/>
    <mergeCell ref="D216:F216"/>
    <mergeCell ref="D191:F191"/>
    <mergeCell ref="D192:F192"/>
    <mergeCell ref="D193:F193"/>
    <mergeCell ref="D212:F212"/>
    <mergeCell ref="D32:F32"/>
    <mergeCell ref="D33:F33"/>
    <mergeCell ref="D34:F34"/>
    <mergeCell ref="D35:F35"/>
    <mergeCell ref="D114:F114"/>
    <mergeCell ref="D115:F115"/>
    <mergeCell ref="D116:F116"/>
    <mergeCell ref="D117:F117"/>
    <mergeCell ref="D60:F60"/>
    <mergeCell ref="D199:F199"/>
    <mergeCell ref="D51:F51"/>
    <mergeCell ref="D46:F46"/>
    <mergeCell ref="D41:F41"/>
    <mergeCell ref="D58:F58"/>
    <mergeCell ref="D207:F207"/>
    <mergeCell ref="D211:F211"/>
    <mergeCell ref="D125:F125"/>
    <mergeCell ref="D28:F28"/>
    <mergeCell ref="D29:F29"/>
    <mergeCell ref="D30:F30"/>
    <mergeCell ref="D135:F135"/>
    <mergeCell ref="D118:F118"/>
    <mergeCell ref="D119:F119"/>
    <mergeCell ref="D120:F120"/>
    <mergeCell ref="D121:F121"/>
    <mergeCell ref="D122:F122"/>
    <mergeCell ref="D52:F52"/>
    <mergeCell ref="D57:F57"/>
    <mergeCell ref="D105:F105"/>
    <mergeCell ref="D36:F36"/>
    <mergeCell ref="D37:F37"/>
    <mergeCell ref="D38:F38"/>
    <mergeCell ref="D132:F132"/>
    <mergeCell ref="D133:F133"/>
    <mergeCell ref="D107:F107"/>
    <mergeCell ref="D108:F108"/>
    <mergeCell ref="D109:F109"/>
    <mergeCell ref="D110:F110"/>
    <mergeCell ref="D111:F111"/>
    <mergeCell ref="D112:F112"/>
    <mergeCell ref="D113:F113"/>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H40:I40"/>
    <mergeCell ref="H59:I59"/>
    <mergeCell ref="H129:I129"/>
    <mergeCell ref="H130:I130"/>
    <mergeCell ref="H131:I131"/>
    <mergeCell ref="H132:I132"/>
    <mergeCell ref="H133:I133"/>
    <mergeCell ref="H107:I107"/>
    <mergeCell ref="H108:I108"/>
    <mergeCell ref="H109:I109"/>
    <mergeCell ref="H110:I110"/>
    <mergeCell ref="H111:I111"/>
    <mergeCell ref="H112:I112"/>
    <mergeCell ref="H113:I113"/>
    <mergeCell ref="H114:I114"/>
    <mergeCell ref="H115:I115"/>
    <mergeCell ref="H116:I116"/>
    <mergeCell ref="H117:I117"/>
    <mergeCell ref="H118:I118"/>
    <mergeCell ref="H119:I119"/>
    <mergeCell ref="H120:I120"/>
    <mergeCell ref="H121:I121"/>
    <mergeCell ref="H212:I212"/>
    <mergeCell ref="H134:I134"/>
    <mergeCell ref="H135:I135"/>
    <mergeCell ref="H136:I136"/>
    <mergeCell ref="H137:I137"/>
    <mergeCell ref="H213:I213"/>
    <mergeCell ref="H214:I214"/>
    <mergeCell ref="H215:I215"/>
    <mergeCell ref="H225:I225"/>
    <mergeCell ref="H138:I138"/>
    <mergeCell ref="H139:I139"/>
    <mergeCell ref="H140:I140"/>
    <mergeCell ref="H141:I141"/>
    <mergeCell ref="H142:I142"/>
    <mergeCell ref="H143:I143"/>
    <mergeCell ref="H144:I144"/>
    <mergeCell ref="H145:I145"/>
    <mergeCell ref="H190:I190"/>
    <mergeCell ref="A189:L189"/>
    <mergeCell ref="D190:F190"/>
    <mergeCell ref="D136:F136"/>
    <mergeCell ref="D137:F137"/>
    <mergeCell ref="D224:F224"/>
    <mergeCell ref="D140:F140"/>
    <mergeCell ref="A272:J272"/>
    <mergeCell ref="K272:L272"/>
    <mergeCell ref="K274:L274"/>
    <mergeCell ref="A274:J274"/>
    <mergeCell ref="H227:I227"/>
    <mergeCell ref="H228:I228"/>
    <mergeCell ref="H229:I229"/>
    <mergeCell ref="H230:I230"/>
    <mergeCell ref="H216:I216"/>
    <mergeCell ref="H217:I217"/>
    <mergeCell ref="H218:I218"/>
    <mergeCell ref="H219:I219"/>
    <mergeCell ref="H220:I220"/>
    <mergeCell ref="H221:I221"/>
    <mergeCell ref="H222:I222"/>
    <mergeCell ref="H223:I223"/>
    <mergeCell ref="H224:I224"/>
    <mergeCell ref="H226:I226"/>
    <mergeCell ref="D229:F229"/>
    <mergeCell ref="D230:F230"/>
    <mergeCell ref="D221:F221"/>
    <mergeCell ref="D222:F222"/>
    <mergeCell ref="D223:F223"/>
    <mergeCell ref="D218:F218"/>
    <mergeCell ref="D141:F141"/>
    <mergeCell ref="D142:F142"/>
    <mergeCell ref="D143:F143"/>
    <mergeCell ref="D144:F144"/>
    <mergeCell ref="D145:F145"/>
    <mergeCell ref="D123:F123"/>
    <mergeCell ref="H123:I123"/>
    <mergeCell ref="D124:F124"/>
    <mergeCell ref="H124:I124"/>
    <mergeCell ref="K102:L102"/>
    <mergeCell ref="A187:J187"/>
    <mergeCell ref="K187:L187"/>
    <mergeCell ref="H191:I191"/>
    <mergeCell ref="H192:I192"/>
    <mergeCell ref="H51:I51"/>
    <mergeCell ref="D205:F205"/>
    <mergeCell ref="H205:I205"/>
    <mergeCell ref="D206:F206"/>
    <mergeCell ref="H206:I206"/>
    <mergeCell ref="D195:F195"/>
    <mergeCell ref="H195:I195"/>
    <mergeCell ref="D196:F196"/>
    <mergeCell ref="H196:I196"/>
    <mergeCell ref="H57:I57"/>
    <mergeCell ref="H58:I58"/>
    <mergeCell ref="D194:F194"/>
    <mergeCell ref="H194:I194"/>
    <mergeCell ref="H193:I193"/>
    <mergeCell ref="D129:F129"/>
    <mergeCell ref="D130:F130"/>
    <mergeCell ref="D131:F131"/>
    <mergeCell ref="D126:F126"/>
    <mergeCell ref="D106:F106"/>
    <mergeCell ref="H200:I200"/>
    <mergeCell ref="D201:F201"/>
    <mergeCell ref="H201:I201"/>
    <mergeCell ref="D202:F202"/>
    <mergeCell ref="H202:I202"/>
    <mergeCell ref="D203:F203"/>
    <mergeCell ref="H203:I203"/>
    <mergeCell ref="D204:F204"/>
    <mergeCell ref="H204:I204"/>
    <mergeCell ref="H46:I46"/>
    <mergeCell ref="D47:F47"/>
    <mergeCell ref="H47:I47"/>
    <mergeCell ref="D48:F48"/>
    <mergeCell ref="H48:I48"/>
    <mergeCell ref="D49:F49"/>
    <mergeCell ref="H49:I49"/>
    <mergeCell ref="D50:F50"/>
    <mergeCell ref="H50:I50"/>
    <mergeCell ref="H41:I41"/>
    <mergeCell ref="D42:F42"/>
    <mergeCell ref="H42:I42"/>
    <mergeCell ref="D43:F43"/>
    <mergeCell ref="H43:I43"/>
    <mergeCell ref="D44:F44"/>
    <mergeCell ref="H44:I44"/>
    <mergeCell ref="D45:F45"/>
    <mergeCell ref="H45:I45"/>
    <mergeCell ref="H211:I211"/>
    <mergeCell ref="H52:I52"/>
    <mergeCell ref="D53:F53"/>
    <mergeCell ref="H53:I53"/>
    <mergeCell ref="D54:F54"/>
    <mergeCell ref="H54:I54"/>
    <mergeCell ref="D55:F55"/>
    <mergeCell ref="H55:I55"/>
    <mergeCell ref="D56:F56"/>
    <mergeCell ref="H56:I56"/>
    <mergeCell ref="D210:F210"/>
    <mergeCell ref="H210:I210"/>
    <mergeCell ref="D209:F209"/>
    <mergeCell ref="H209:I209"/>
    <mergeCell ref="D197:F197"/>
    <mergeCell ref="H197:I197"/>
    <mergeCell ref="D198:F198"/>
    <mergeCell ref="H198:I198"/>
    <mergeCell ref="H199:I199"/>
    <mergeCell ref="H122:I122"/>
    <mergeCell ref="H207:I207"/>
    <mergeCell ref="D208:F208"/>
    <mergeCell ref="H208:I208"/>
    <mergeCell ref="D200:F200"/>
  </mergeCells>
  <dataValidations count="1">
    <dataValidation type="custom" allowBlank="1" showInputMessage="1" showErrorMessage="1" error="Must use a numerical value only in this cell._x000a_" sqref="J21:K100 G21:G100 G106:G185 J106:K185 J191:K270 G191:G270">
      <formula1>ISNUMBER(G21)</formula1>
    </dataValidation>
  </dataValidations>
  <pageMargins left="0.7" right="0.7" top="0.75" bottom="0.75" header="0.3" footer="0.3"/>
  <pageSetup scale="55" fitToHeight="5" orientation="landscape" r:id="rId1"/>
  <headerFooter>
    <oddFooter>&amp;R&amp;A - Page &amp;P of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7C80"/>
    <pageSetUpPr fitToPage="1"/>
  </sheetPr>
  <dimension ref="A1:O114"/>
  <sheetViews>
    <sheetView showGridLines="0" tabSelected="1" topLeftCell="D23" zoomScale="85" zoomScaleNormal="85" workbookViewId="0">
      <selection activeCell="G30" sqref="G30:H30"/>
    </sheetView>
  </sheetViews>
  <sheetFormatPr defaultColWidth="8.88671875" defaultRowHeight="14.4" x14ac:dyDescent="0.3"/>
  <cols>
    <col min="1" max="1" width="16.44140625" style="414" customWidth="1"/>
    <col min="2" max="2" width="31.6640625" style="414" customWidth="1"/>
    <col min="3" max="8" width="25.6640625" style="414" customWidth="1"/>
    <col min="9" max="16384" width="8.88671875" style="414"/>
  </cols>
  <sheetData>
    <row r="1" spans="1:15" s="6" customFormat="1" ht="18" x14ac:dyDescent="0.3">
      <c r="A1" s="752" t="str">
        <f>'Seating Detail'!A1:H1</f>
        <v>Attachment D: Cost Schedule</v>
      </c>
      <c r="B1" s="752"/>
      <c r="C1" s="752"/>
      <c r="D1" s="752"/>
      <c r="E1" s="752"/>
      <c r="F1" s="752"/>
      <c r="G1" s="752"/>
      <c r="H1" s="752"/>
      <c r="O1" s="446" t="s">
        <v>459</v>
      </c>
    </row>
    <row r="2" spans="1:15" s="21" customFormat="1" ht="18" customHeight="1" thickBot="1" x14ac:dyDescent="0.35">
      <c r="A2" s="758" t="s">
        <v>234</v>
      </c>
      <c r="B2" s="758"/>
      <c r="C2" s="758"/>
      <c r="D2" s="758"/>
      <c r="E2" s="758"/>
      <c r="F2" s="758"/>
      <c r="G2" s="758"/>
      <c r="H2" s="758"/>
      <c r="O2" s="447" t="s">
        <v>460</v>
      </c>
    </row>
    <row r="3" spans="1:15" s="21" customFormat="1" ht="6.75" customHeight="1" x14ac:dyDescent="0.3">
      <c r="A3" s="353"/>
      <c r="B3" s="353"/>
      <c r="C3" s="353"/>
      <c r="D3" s="353"/>
      <c r="E3" s="353"/>
      <c r="F3" s="353"/>
      <c r="G3" s="353"/>
      <c r="H3" s="353"/>
      <c r="I3" s="353"/>
      <c r="J3" s="353"/>
      <c r="K3" s="353"/>
      <c r="M3" s="379"/>
    </row>
    <row r="4" spans="1:15" s="6" customFormat="1" ht="18" customHeight="1" x14ac:dyDescent="0.3">
      <c r="A4" s="353" t="str">
        <f>Scores!B4</f>
        <v>Vendor Name:</v>
      </c>
      <c r="B4" s="80" t="str">
        <f>Scores!E4</f>
        <v xml:space="preserve">Allsteel Inc. </v>
      </c>
      <c r="C4" s="80"/>
      <c r="D4" s="80"/>
      <c r="E4" s="80"/>
      <c r="F4" s="80"/>
      <c r="G4" s="80"/>
      <c r="H4" s="80"/>
      <c r="I4" s="80"/>
      <c r="J4" s="80"/>
      <c r="K4" s="80"/>
    </row>
    <row r="5" spans="1:15" s="21" customFormat="1" ht="9.75" customHeight="1" thickBot="1" x14ac:dyDescent="0.35">
      <c r="A5" s="353"/>
      <c r="B5" s="80"/>
      <c r="C5" s="80"/>
      <c r="D5" s="80"/>
      <c r="E5" s="80"/>
      <c r="F5" s="80"/>
      <c r="G5" s="80"/>
      <c r="H5" s="80"/>
      <c r="I5" s="80"/>
      <c r="J5" s="80"/>
      <c r="K5" s="80"/>
    </row>
    <row r="6" spans="1:15" s="380" customFormat="1" ht="18" customHeight="1" x14ac:dyDescent="0.3">
      <c r="A6" s="448" t="s">
        <v>6</v>
      </c>
      <c r="B6" s="449"/>
      <c r="C6" s="450"/>
      <c r="D6" s="450"/>
      <c r="E6" s="450"/>
      <c r="F6" s="450"/>
      <c r="G6" s="450"/>
      <c r="H6" s="451"/>
    </row>
    <row r="7" spans="1:15" s="380" customFormat="1" ht="18" customHeight="1" x14ac:dyDescent="0.3">
      <c r="A7" s="113">
        <v>1</v>
      </c>
      <c r="B7" s="795" t="s">
        <v>468</v>
      </c>
      <c r="C7" s="795"/>
      <c r="D7" s="795"/>
      <c r="E7" s="795"/>
      <c r="F7" s="795"/>
      <c r="G7" s="795"/>
      <c r="H7" s="796"/>
    </row>
    <row r="8" spans="1:15" s="381" customFormat="1" ht="33.75" customHeight="1" x14ac:dyDescent="0.3">
      <c r="A8" s="113">
        <v>2</v>
      </c>
      <c r="B8" s="795" t="s">
        <v>431</v>
      </c>
      <c r="C8" s="795"/>
      <c r="D8" s="795"/>
      <c r="E8" s="795"/>
      <c r="F8" s="795"/>
      <c r="G8" s="795"/>
      <c r="H8" s="796"/>
    </row>
    <row r="9" spans="1:15" s="382" customFormat="1" ht="18" customHeight="1" x14ac:dyDescent="0.3">
      <c r="A9" s="122">
        <v>3</v>
      </c>
      <c r="B9" s="893" t="s">
        <v>201</v>
      </c>
      <c r="C9" s="894"/>
      <c r="D9" s="894"/>
      <c r="E9" s="894"/>
      <c r="F9" s="894"/>
      <c r="G9" s="894"/>
      <c r="H9" s="895"/>
    </row>
    <row r="10" spans="1:15" s="382" customFormat="1" ht="18" customHeight="1" x14ac:dyDescent="0.3">
      <c r="A10" s="122">
        <v>4</v>
      </c>
      <c r="B10" s="893" t="s">
        <v>200</v>
      </c>
      <c r="C10" s="894"/>
      <c r="D10" s="894"/>
      <c r="E10" s="894"/>
      <c r="F10" s="894"/>
      <c r="G10" s="894"/>
      <c r="H10" s="895"/>
    </row>
    <row r="11" spans="1:15" s="382" customFormat="1" ht="18" customHeight="1" x14ac:dyDescent="0.3">
      <c r="A11" s="122">
        <v>5</v>
      </c>
      <c r="B11" s="893" t="s">
        <v>202</v>
      </c>
      <c r="C11" s="894"/>
      <c r="D11" s="894"/>
      <c r="E11" s="894"/>
      <c r="F11" s="894"/>
      <c r="G11" s="894"/>
      <c r="H11" s="895"/>
    </row>
    <row r="12" spans="1:15" s="382" customFormat="1" ht="18" customHeight="1" x14ac:dyDescent="0.3">
      <c r="A12" s="383">
        <v>6</v>
      </c>
      <c r="B12" s="893" t="s">
        <v>220</v>
      </c>
      <c r="C12" s="894"/>
      <c r="D12" s="894"/>
      <c r="E12" s="894"/>
      <c r="F12" s="894"/>
      <c r="G12" s="894"/>
      <c r="H12" s="895"/>
    </row>
    <row r="13" spans="1:15" s="382" customFormat="1" ht="35.25" customHeight="1" thickBot="1" x14ac:dyDescent="0.35">
      <c r="A13" s="123" t="s">
        <v>32</v>
      </c>
      <c r="B13" s="1059" t="s">
        <v>235</v>
      </c>
      <c r="C13" s="1060"/>
      <c r="D13" s="1060"/>
      <c r="E13" s="1060"/>
      <c r="F13" s="1060"/>
      <c r="G13" s="1060"/>
      <c r="H13" s="1061"/>
    </row>
    <row r="14" spans="1:15" s="386" customFormat="1" ht="18" customHeight="1" thickBot="1" x14ac:dyDescent="0.35">
      <c r="A14" s="384"/>
      <c r="B14" s="385"/>
      <c r="C14" s="385"/>
      <c r="D14" s="385"/>
      <c r="E14" s="385"/>
      <c r="F14" s="385"/>
      <c r="G14" s="385"/>
    </row>
    <row r="15" spans="1:15" s="386" customFormat="1" ht="18" customHeight="1" x14ac:dyDescent="0.3">
      <c r="A15" s="252" t="s">
        <v>11</v>
      </c>
      <c r="B15" s="1264" t="s">
        <v>12</v>
      </c>
      <c r="C15" s="1265"/>
      <c r="D15" s="1265"/>
      <c r="E15" s="1265"/>
      <c r="F15" s="1265"/>
      <c r="G15" s="1265"/>
      <c r="H15" s="1266"/>
    </row>
    <row r="16" spans="1:15" s="386" customFormat="1" ht="33" customHeight="1" x14ac:dyDescent="0.3">
      <c r="A16" s="1269" t="s">
        <v>25</v>
      </c>
      <c r="B16" s="1271" t="s">
        <v>300</v>
      </c>
      <c r="C16" s="1280" t="s">
        <v>27</v>
      </c>
      <c r="D16" s="1281"/>
      <c r="E16" s="1280" t="s">
        <v>28</v>
      </c>
      <c r="F16" s="1281"/>
      <c r="G16" s="1280" t="s">
        <v>29</v>
      </c>
      <c r="H16" s="1283"/>
    </row>
    <row r="17" spans="1:11" s="386" customFormat="1" ht="18" customHeight="1" x14ac:dyDescent="0.3">
      <c r="A17" s="1270"/>
      <c r="B17" s="1272"/>
      <c r="C17" s="1278" t="s">
        <v>452</v>
      </c>
      <c r="D17" s="1279"/>
      <c r="E17" s="1278" t="s">
        <v>453</v>
      </c>
      <c r="F17" s="1279"/>
      <c r="G17" s="1278" t="s">
        <v>347</v>
      </c>
      <c r="H17" s="1282"/>
    </row>
    <row r="18" spans="1:11" s="386" customFormat="1" ht="18" customHeight="1" x14ac:dyDescent="0.3">
      <c r="A18" s="387" t="s">
        <v>53</v>
      </c>
      <c r="B18" s="149" t="s">
        <v>54</v>
      </c>
      <c r="C18" s="861">
        <v>0.34</v>
      </c>
      <c r="D18" s="862"/>
      <c r="E18" s="857">
        <v>0.39</v>
      </c>
      <c r="F18" s="876"/>
      <c r="G18" s="857">
        <v>0.5</v>
      </c>
      <c r="H18" s="858"/>
    </row>
    <row r="19" spans="1:11" s="386" customFormat="1" ht="18" customHeight="1" x14ac:dyDescent="0.3">
      <c r="A19" s="387" t="s">
        <v>53</v>
      </c>
      <c r="B19" s="149" t="s">
        <v>55</v>
      </c>
      <c r="C19" s="861">
        <v>0.38</v>
      </c>
      <c r="D19" s="862"/>
      <c r="E19" s="857">
        <v>0.42</v>
      </c>
      <c r="F19" s="876"/>
      <c r="G19" s="857">
        <v>0.53</v>
      </c>
      <c r="H19" s="858"/>
    </row>
    <row r="20" spans="1:11" s="386" customFormat="1" ht="18" customHeight="1" thickBot="1" x14ac:dyDescent="0.35">
      <c r="A20" s="388" t="s">
        <v>53</v>
      </c>
      <c r="B20" s="389" t="s">
        <v>56</v>
      </c>
      <c r="C20" s="1124">
        <v>0.36</v>
      </c>
      <c r="D20" s="1125"/>
      <c r="E20" s="1121">
        <v>0.45</v>
      </c>
      <c r="F20" s="1123"/>
      <c r="G20" s="1121">
        <v>0.62</v>
      </c>
      <c r="H20" s="1122"/>
    </row>
    <row r="21" spans="1:11" s="386" customFormat="1" ht="18" customHeight="1" thickBot="1" x14ac:dyDescent="0.35">
      <c r="A21" s="390"/>
      <c r="B21" s="390"/>
      <c r="C21" s="391"/>
      <c r="D21" s="391"/>
      <c r="E21" s="392"/>
      <c r="F21" s="392"/>
      <c r="G21" s="392"/>
      <c r="H21" s="393"/>
    </row>
    <row r="22" spans="1:11" s="386" customFormat="1" ht="18" customHeight="1" thickBot="1" x14ac:dyDescent="0.35">
      <c r="A22" s="1104" t="s">
        <v>26</v>
      </c>
      <c r="B22" s="1105"/>
      <c r="C22" s="1118">
        <f>AVERAGE(C18:C20)</f>
        <v>0.36000000000000004</v>
      </c>
      <c r="D22" s="1119"/>
      <c r="E22" s="1118">
        <f>AVERAGE(E18:E20)</f>
        <v>0.42</v>
      </c>
      <c r="F22" s="1119"/>
      <c r="G22" s="1118">
        <f>AVERAGE(G18:G20)</f>
        <v>0.54999999999999993</v>
      </c>
      <c r="H22" s="1120"/>
    </row>
    <row r="23" spans="1:11" s="386" customFormat="1" ht="18" customHeight="1" thickBot="1" x14ac:dyDescent="0.35">
      <c r="A23" s="384"/>
      <c r="B23" s="385"/>
      <c r="C23" s="385"/>
      <c r="D23" s="385"/>
      <c r="E23" s="385"/>
      <c r="F23" s="385"/>
      <c r="G23" s="385"/>
    </row>
    <row r="24" spans="1:11" s="386" customFormat="1" ht="18" customHeight="1" x14ac:dyDescent="0.3">
      <c r="A24" s="1273" t="s">
        <v>67</v>
      </c>
      <c r="B24" s="1274"/>
      <c r="C24" s="1274"/>
      <c r="D24" s="1274"/>
      <c r="E24" s="1274"/>
      <c r="F24" s="1274"/>
      <c r="G24" s="1274"/>
      <c r="H24" s="1275"/>
    </row>
    <row r="25" spans="1:11" s="386" customFormat="1" ht="4.5" customHeight="1" thickBot="1" x14ac:dyDescent="0.35">
      <c r="A25" s="394"/>
      <c r="B25" s="395"/>
      <c r="C25" s="395"/>
      <c r="D25" s="395"/>
      <c r="E25" s="395"/>
      <c r="F25" s="395"/>
      <c r="G25" s="395"/>
      <c r="H25" s="396"/>
    </row>
    <row r="26" spans="1:11" s="390" customFormat="1" ht="18" customHeight="1" thickBot="1" x14ac:dyDescent="0.35">
      <c r="A26" s="1083" t="s">
        <v>473</v>
      </c>
      <c r="B26" s="1084"/>
      <c r="C26" s="1084"/>
      <c r="D26" s="1084"/>
      <c r="E26" s="398"/>
      <c r="F26" s="559"/>
      <c r="G26" s="400"/>
      <c r="H26" s="141"/>
      <c r="I26" s="401"/>
      <c r="J26" s="141"/>
      <c r="K26" s="401"/>
    </row>
    <row r="27" spans="1:11" s="390" customFormat="1" ht="6.75" customHeight="1" x14ac:dyDescent="0.3">
      <c r="A27" s="31"/>
      <c r="B27" s="31"/>
      <c r="C27" s="31"/>
      <c r="D27" s="31"/>
      <c r="E27" s="400"/>
      <c r="F27" s="392"/>
      <c r="G27" s="400"/>
      <c r="H27" s="141"/>
      <c r="I27" s="401"/>
      <c r="J27" s="141"/>
      <c r="K27" s="401"/>
    </row>
    <row r="28" spans="1:11" s="386" customFormat="1" ht="33.75" customHeight="1" x14ac:dyDescent="0.3">
      <c r="A28" s="1276" t="s">
        <v>25</v>
      </c>
      <c r="B28" s="1271" t="s">
        <v>300</v>
      </c>
      <c r="C28" s="1280" t="s">
        <v>27</v>
      </c>
      <c r="D28" s="1281"/>
      <c r="E28" s="1280" t="s">
        <v>28</v>
      </c>
      <c r="F28" s="1281"/>
      <c r="G28" s="1280" t="s">
        <v>29</v>
      </c>
      <c r="H28" s="1283"/>
    </row>
    <row r="29" spans="1:11" s="386" customFormat="1" ht="18" customHeight="1" x14ac:dyDescent="0.3">
      <c r="A29" s="1277"/>
      <c r="B29" s="1272"/>
      <c r="C29" s="1278" t="str">
        <f>C17</f>
        <v>Less than or equal to $50k</v>
      </c>
      <c r="D29" s="1279"/>
      <c r="E29" s="1278" t="str">
        <f>E17</f>
        <v>Over $50k to $150k</v>
      </c>
      <c r="F29" s="1279"/>
      <c r="G29" s="1278" t="str">
        <f>G17</f>
        <v>Over $150k</v>
      </c>
      <c r="H29" s="1282"/>
    </row>
    <row r="30" spans="1:11" s="386" customFormat="1" ht="18" customHeight="1" x14ac:dyDescent="0.3">
      <c r="A30" s="415"/>
      <c r="B30" s="416"/>
      <c r="C30" s="972"/>
      <c r="D30" s="973"/>
      <c r="E30" s="972"/>
      <c r="F30" s="973"/>
      <c r="G30" s="972"/>
      <c r="H30" s="1263"/>
    </row>
    <row r="31" spans="1:11" s="386" customFormat="1" ht="18" customHeight="1" x14ac:dyDescent="0.3">
      <c r="A31" s="137"/>
      <c r="B31" s="272"/>
      <c r="C31" s="972"/>
      <c r="D31" s="973"/>
      <c r="E31" s="972"/>
      <c r="F31" s="973"/>
      <c r="G31" s="972"/>
      <c r="H31" s="1263"/>
    </row>
    <row r="32" spans="1:11" s="386" customFormat="1" ht="18" customHeight="1" x14ac:dyDescent="0.3">
      <c r="A32" s="137"/>
      <c r="B32" s="272"/>
      <c r="C32" s="972"/>
      <c r="D32" s="973"/>
      <c r="E32" s="972"/>
      <c r="F32" s="973"/>
      <c r="G32" s="972"/>
      <c r="H32" s="1263"/>
    </row>
    <row r="33" spans="1:8" s="386" customFormat="1" ht="18" customHeight="1" x14ac:dyDescent="0.3">
      <c r="A33" s="137"/>
      <c r="B33" s="272"/>
      <c r="C33" s="972"/>
      <c r="D33" s="973"/>
      <c r="E33" s="972"/>
      <c r="F33" s="973"/>
      <c r="G33" s="972"/>
      <c r="H33" s="1263"/>
    </row>
    <row r="34" spans="1:8" s="386" customFormat="1" ht="18" customHeight="1" x14ac:dyDescent="0.3">
      <c r="A34" s="137"/>
      <c r="B34" s="272"/>
      <c r="C34" s="972"/>
      <c r="D34" s="973"/>
      <c r="E34" s="972"/>
      <c r="F34" s="973"/>
      <c r="G34" s="972"/>
      <c r="H34" s="1263"/>
    </row>
    <row r="35" spans="1:8" s="386" customFormat="1" ht="18" customHeight="1" x14ac:dyDescent="0.3">
      <c r="A35" s="417"/>
      <c r="B35" s="418"/>
      <c r="C35" s="972"/>
      <c r="D35" s="973"/>
      <c r="E35" s="972"/>
      <c r="F35" s="973"/>
      <c r="G35" s="972"/>
      <c r="H35" s="1263"/>
    </row>
    <row r="36" spans="1:8" s="386" customFormat="1" ht="18" customHeight="1" x14ac:dyDescent="0.3">
      <c r="A36" s="417"/>
      <c r="B36" s="418"/>
      <c r="C36" s="972"/>
      <c r="D36" s="973"/>
      <c r="E36" s="972"/>
      <c r="F36" s="973"/>
      <c r="G36" s="972"/>
      <c r="H36" s="1263"/>
    </row>
    <row r="37" spans="1:8" s="386" customFormat="1" ht="18" customHeight="1" x14ac:dyDescent="0.3">
      <c r="A37" s="417"/>
      <c r="B37" s="418"/>
      <c r="C37" s="972"/>
      <c r="D37" s="973"/>
      <c r="E37" s="972"/>
      <c r="F37" s="973"/>
      <c r="G37" s="972"/>
      <c r="H37" s="1263"/>
    </row>
    <row r="38" spans="1:8" s="386" customFormat="1" ht="18" customHeight="1" x14ac:dyDescent="0.3">
      <c r="A38" s="417"/>
      <c r="B38" s="418"/>
      <c r="C38" s="972"/>
      <c r="D38" s="973"/>
      <c r="E38" s="972"/>
      <c r="F38" s="973"/>
      <c r="G38" s="972"/>
      <c r="H38" s="1263"/>
    </row>
    <row r="39" spans="1:8" s="386" customFormat="1" ht="18" customHeight="1" x14ac:dyDescent="0.3">
      <c r="A39" s="417"/>
      <c r="B39" s="418"/>
      <c r="C39" s="972"/>
      <c r="D39" s="973"/>
      <c r="E39" s="972"/>
      <c r="F39" s="973"/>
      <c r="G39" s="972"/>
      <c r="H39" s="1263"/>
    </row>
    <row r="40" spans="1:8" s="386" customFormat="1" ht="18" customHeight="1" x14ac:dyDescent="0.3">
      <c r="A40" s="417"/>
      <c r="B40" s="418"/>
      <c r="C40" s="972"/>
      <c r="D40" s="973"/>
      <c r="E40" s="972"/>
      <c r="F40" s="973"/>
      <c r="G40" s="972"/>
      <c r="H40" s="1263"/>
    </row>
    <row r="41" spans="1:8" s="386" customFormat="1" ht="18" customHeight="1" x14ac:dyDescent="0.3">
      <c r="A41" s="137"/>
      <c r="B41" s="272"/>
      <c r="C41" s="972"/>
      <c r="D41" s="973"/>
      <c r="E41" s="972"/>
      <c r="F41" s="973"/>
      <c r="G41" s="972"/>
      <c r="H41" s="1263"/>
    </row>
    <row r="42" spans="1:8" s="386" customFormat="1" ht="18" customHeight="1" x14ac:dyDescent="0.3">
      <c r="A42" s="137"/>
      <c r="B42" s="272"/>
      <c r="C42" s="972"/>
      <c r="D42" s="973"/>
      <c r="E42" s="972"/>
      <c r="F42" s="973"/>
      <c r="G42" s="972"/>
      <c r="H42" s="1263"/>
    </row>
    <row r="43" spans="1:8" s="386" customFormat="1" ht="18" customHeight="1" x14ac:dyDescent="0.3">
      <c r="A43" s="417"/>
      <c r="B43" s="418"/>
      <c r="C43" s="972"/>
      <c r="D43" s="973"/>
      <c r="E43" s="972"/>
      <c r="F43" s="973"/>
      <c r="G43" s="972"/>
      <c r="H43" s="1263"/>
    </row>
    <row r="44" spans="1:8" s="386" customFormat="1" ht="18" customHeight="1" x14ac:dyDescent="0.3">
      <c r="A44" s="417"/>
      <c r="B44" s="418"/>
      <c r="C44" s="972"/>
      <c r="D44" s="973"/>
      <c r="E44" s="972"/>
      <c r="F44" s="973"/>
      <c r="G44" s="972"/>
      <c r="H44" s="1263"/>
    </row>
    <row r="45" spans="1:8" s="386" customFormat="1" ht="18" customHeight="1" x14ac:dyDescent="0.3">
      <c r="A45" s="417"/>
      <c r="B45" s="418"/>
      <c r="C45" s="972"/>
      <c r="D45" s="973"/>
      <c r="E45" s="972"/>
      <c r="F45" s="973"/>
      <c r="G45" s="972"/>
      <c r="H45" s="1263"/>
    </row>
    <row r="46" spans="1:8" s="386" customFormat="1" ht="18" customHeight="1" x14ac:dyDescent="0.3">
      <c r="A46" s="417"/>
      <c r="B46" s="418"/>
      <c r="C46" s="972"/>
      <c r="D46" s="973"/>
      <c r="E46" s="972"/>
      <c r="F46" s="973"/>
      <c r="G46" s="972"/>
      <c r="H46" s="1263"/>
    </row>
    <row r="47" spans="1:8" s="386" customFormat="1" ht="18" customHeight="1" x14ac:dyDescent="0.3">
      <c r="A47" s="417"/>
      <c r="B47" s="418"/>
      <c r="C47" s="972"/>
      <c r="D47" s="973"/>
      <c r="E47" s="972"/>
      <c r="F47" s="973"/>
      <c r="G47" s="972"/>
      <c r="H47" s="1263"/>
    </row>
    <row r="48" spans="1:8" s="386" customFormat="1" ht="18" customHeight="1" x14ac:dyDescent="0.3">
      <c r="A48" s="417"/>
      <c r="B48" s="418"/>
      <c r="C48" s="972"/>
      <c r="D48" s="973"/>
      <c r="E48" s="972"/>
      <c r="F48" s="973"/>
      <c r="G48" s="972"/>
      <c r="H48" s="1263"/>
    </row>
    <row r="49" spans="1:8" s="386" customFormat="1" ht="18" customHeight="1" x14ac:dyDescent="0.3">
      <c r="A49" s="137"/>
      <c r="B49" s="272"/>
      <c r="C49" s="972"/>
      <c r="D49" s="973"/>
      <c r="E49" s="972"/>
      <c r="F49" s="973"/>
      <c r="G49" s="972"/>
      <c r="H49" s="1263"/>
    </row>
    <row r="50" spans="1:8" s="386" customFormat="1" ht="18" customHeight="1" x14ac:dyDescent="0.3">
      <c r="A50" s="137"/>
      <c r="B50" s="272"/>
      <c r="C50" s="972"/>
      <c r="D50" s="973"/>
      <c r="E50" s="972"/>
      <c r="F50" s="973"/>
      <c r="G50" s="972"/>
      <c r="H50" s="1263"/>
    </row>
    <row r="51" spans="1:8" s="386" customFormat="1" ht="18" customHeight="1" x14ac:dyDescent="0.3">
      <c r="A51" s="417"/>
      <c r="B51" s="418"/>
      <c r="C51" s="972"/>
      <c r="D51" s="973"/>
      <c r="E51" s="972"/>
      <c r="F51" s="973"/>
      <c r="G51" s="972"/>
      <c r="H51" s="1263"/>
    </row>
    <row r="52" spans="1:8" s="386" customFormat="1" ht="18" customHeight="1" x14ac:dyDescent="0.3">
      <c r="A52" s="417"/>
      <c r="B52" s="418"/>
      <c r="C52" s="972"/>
      <c r="D52" s="973"/>
      <c r="E52" s="972"/>
      <c r="F52" s="973"/>
      <c r="G52" s="972"/>
      <c r="H52" s="1263"/>
    </row>
    <row r="53" spans="1:8" s="386" customFormat="1" ht="18" customHeight="1" x14ac:dyDescent="0.3">
      <c r="A53" s="417"/>
      <c r="B53" s="418"/>
      <c r="C53" s="972"/>
      <c r="D53" s="973"/>
      <c r="E53" s="972"/>
      <c r="F53" s="973"/>
      <c r="G53" s="972"/>
      <c r="H53" s="1263"/>
    </row>
    <row r="54" spans="1:8" s="386" customFormat="1" ht="18" customHeight="1" x14ac:dyDescent="0.3">
      <c r="A54" s="417"/>
      <c r="B54" s="418"/>
      <c r="C54" s="972"/>
      <c r="D54" s="973"/>
      <c r="E54" s="972"/>
      <c r="F54" s="973"/>
      <c r="G54" s="972"/>
      <c r="H54" s="1263"/>
    </row>
    <row r="55" spans="1:8" s="386" customFormat="1" ht="18" customHeight="1" x14ac:dyDescent="0.3">
      <c r="A55" s="417"/>
      <c r="B55" s="418"/>
      <c r="C55" s="972"/>
      <c r="D55" s="973"/>
      <c r="E55" s="972"/>
      <c r="F55" s="973"/>
      <c r="G55" s="972"/>
      <c r="H55" s="1263"/>
    </row>
    <row r="56" spans="1:8" s="386" customFormat="1" ht="18" customHeight="1" x14ac:dyDescent="0.3">
      <c r="A56" s="417"/>
      <c r="B56" s="418"/>
      <c r="C56" s="972"/>
      <c r="D56" s="973"/>
      <c r="E56" s="972"/>
      <c r="F56" s="973"/>
      <c r="G56" s="972"/>
      <c r="H56" s="1263"/>
    </row>
    <row r="57" spans="1:8" s="386" customFormat="1" ht="18" customHeight="1" x14ac:dyDescent="0.3">
      <c r="A57" s="417"/>
      <c r="B57" s="418"/>
      <c r="C57" s="972"/>
      <c r="D57" s="973"/>
      <c r="E57" s="972"/>
      <c r="F57" s="973"/>
      <c r="G57" s="972"/>
      <c r="H57" s="1263"/>
    </row>
    <row r="58" spans="1:8" s="386" customFormat="1" ht="18" customHeight="1" x14ac:dyDescent="0.3">
      <c r="A58" s="417"/>
      <c r="B58" s="418"/>
      <c r="C58" s="972"/>
      <c r="D58" s="973"/>
      <c r="E58" s="972"/>
      <c r="F58" s="973"/>
      <c r="G58" s="972"/>
      <c r="H58" s="1263"/>
    </row>
    <row r="59" spans="1:8" s="386" customFormat="1" ht="18" customHeight="1" x14ac:dyDescent="0.3">
      <c r="A59" s="419"/>
      <c r="B59" s="420"/>
      <c r="C59" s="972"/>
      <c r="D59" s="973"/>
      <c r="E59" s="972"/>
      <c r="F59" s="973"/>
      <c r="G59" s="972"/>
      <c r="H59" s="1263"/>
    </row>
    <row r="60" spans="1:8" s="386" customFormat="1" ht="18" customHeight="1" x14ac:dyDescent="0.3">
      <c r="A60" s="415"/>
      <c r="B60" s="416"/>
      <c r="C60" s="972"/>
      <c r="D60" s="973"/>
      <c r="E60" s="972"/>
      <c r="F60" s="973"/>
      <c r="G60" s="972"/>
      <c r="H60" s="1263"/>
    </row>
    <row r="61" spans="1:8" s="386" customFormat="1" ht="18" customHeight="1" x14ac:dyDescent="0.3">
      <c r="A61" s="137"/>
      <c r="B61" s="534"/>
      <c r="C61" s="972"/>
      <c r="D61" s="973"/>
      <c r="E61" s="972"/>
      <c r="F61" s="973"/>
      <c r="G61" s="972"/>
      <c r="H61" s="1263"/>
    </row>
    <row r="62" spans="1:8" s="386" customFormat="1" ht="18" customHeight="1" x14ac:dyDescent="0.3">
      <c r="A62" s="137"/>
      <c r="B62" s="534"/>
      <c r="C62" s="972"/>
      <c r="D62" s="973"/>
      <c r="E62" s="972"/>
      <c r="F62" s="973"/>
      <c r="G62" s="972"/>
      <c r="H62" s="1263"/>
    </row>
    <row r="63" spans="1:8" s="386" customFormat="1" ht="18" customHeight="1" x14ac:dyDescent="0.3">
      <c r="A63" s="137"/>
      <c r="B63" s="534"/>
      <c r="C63" s="972"/>
      <c r="D63" s="973"/>
      <c r="E63" s="972"/>
      <c r="F63" s="973"/>
      <c r="G63" s="972"/>
      <c r="H63" s="1263"/>
    </row>
    <row r="64" spans="1:8" s="386" customFormat="1" ht="18" customHeight="1" x14ac:dyDescent="0.3">
      <c r="A64" s="137"/>
      <c r="B64" s="534"/>
      <c r="C64" s="972"/>
      <c r="D64" s="973"/>
      <c r="E64" s="972"/>
      <c r="F64" s="973"/>
      <c r="G64" s="972"/>
      <c r="H64" s="1263"/>
    </row>
    <row r="65" spans="1:8" s="386" customFormat="1" ht="18" customHeight="1" x14ac:dyDescent="0.3">
      <c r="A65" s="417"/>
      <c r="B65" s="418"/>
      <c r="C65" s="972"/>
      <c r="D65" s="973"/>
      <c r="E65" s="972"/>
      <c r="F65" s="973"/>
      <c r="G65" s="972"/>
      <c r="H65" s="1263"/>
    </row>
    <row r="66" spans="1:8" s="386" customFormat="1" ht="18" customHeight="1" x14ac:dyDescent="0.3">
      <c r="A66" s="417"/>
      <c r="B66" s="418"/>
      <c r="C66" s="972"/>
      <c r="D66" s="973"/>
      <c r="E66" s="972"/>
      <c r="F66" s="973"/>
      <c r="G66" s="972"/>
      <c r="H66" s="1263"/>
    </row>
    <row r="67" spans="1:8" s="386" customFormat="1" ht="18" customHeight="1" x14ac:dyDescent="0.3">
      <c r="A67" s="417"/>
      <c r="B67" s="418"/>
      <c r="C67" s="972"/>
      <c r="D67" s="973"/>
      <c r="E67" s="972"/>
      <c r="F67" s="973"/>
      <c r="G67" s="972"/>
      <c r="H67" s="1263"/>
    </row>
    <row r="68" spans="1:8" s="386" customFormat="1" ht="18" customHeight="1" x14ac:dyDescent="0.3">
      <c r="A68" s="417"/>
      <c r="B68" s="418"/>
      <c r="C68" s="972"/>
      <c r="D68" s="973"/>
      <c r="E68" s="972"/>
      <c r="F68" s="973"/>
      <c r="G68" s="972"/>
      <c r="H68" s="1263"/>
    </row>
    <row r="69" spans="1:8" s="386" customFormat="1" ht="18" customHeight="1" x14ac:dyDescent="0.3">
      <c r="A69" s="417"/>
      <c r="B69" s="418"/>
      <c r="C69" s="972"/>
      <c r="D69" s="973"/>
      <c r="E69" s="972"/>
      <c r="F69" s="973"/>
      <c r="G69" s="972"/>
      <c r="H69" s="1263"/>
    </row>
    <row r="70" spans="1:8" s="386" customFormat="1" ht="18" customHeight="1" x14ac:dyDescent="0.3">
      <c r="A70" s="417"/>
      <c r="B70" s="418"/>
      <c r="C70" s="972"/>
      <c r="D70" s="973"/>
      <c r="E70" s="972"/>
      <c r="F70" s="973"/>
      <c r="G70" s="972"/>
      <c r="H70" s="1263"/>
    </row>
    <row r="71" spans="1:8" s="386" customFormat="1" ht="18" customHeight="1" x14ac:dyDescent="0.3">
      <c r="A71" s="137"/>
      <c r="B71" s="534"/>
      <c r="C71" s="972"/>
      <c r="D71" s="973"/>
      <c r="E71" s="972"/>
      <c r="F71" s="973"/>
      <c r="G71" s="972"/>
      <c r="H71" s="1263"/>
    </row>
    <row r="72" spans="1:8" s="386" customFormat="1" ht="18" customHeight="1" x14ac:dyDescent="0.3">
      <c r="A72" s="137"/>
      <c r="B72" s="534"/>
      <c r="C72" s="972"/>
      <c r="D72" s="973"/>
      <c r="E72" s="972"/>
      <c r="F72" s="973"/>
      <c r="G72" s="972"/>
      <c r="H72" s="1263"/>
    </row>
    <row r="73" spans="1:8" s="386" customFormat="1" ht="18" customHeight="1" x14ac:dyDescent="0.3">
      <c r="A73" s="417"/>
      <c r="B73" s="418"/>
      <c r="C73" s="972"/>
      <c r="D73" s="973"/>
      <c r="E73" s="972"/>
      <c r="F73" s="973"/>
      <c r="G73" s="972"/>
      <c r="H73" s="1263"/>
    </row>
    <row r="74" spans="1:8" s="386" customFormat="1" ht="18" customHeight="1" x14ac:dyDescent="0.3">
      <c r="A74" s="417"/>
      <c r="B74" s="418"/>
      <c r="C74" s="972"/>
      <c r="D74" s="973"/>
      <c r="E74" s="972"/>
      <c r="F74" s="973"/>
      <c r="G74" s="972"/>
      <c r="H74" s="1263"/>
    </row>
    <row r="75" spans="1:8" s="386" customFormat="1" ht="18" customHeight="1" x14ac:dyDescent="0.3">
      <c r="A75" s="417"/>
      <c r="B75" s="418"/>
      <c r="C75" s="972"/>
      <c r="D75" s="973"/>
      <c r="E75" s="972"/>
      <c r="F75" s="973"/>
      <c r="G75" s="972"/>
      <c r="H75" s="1263"/>
    </row>
    <row r="76" spans="1:8" s="386" customFormat="1" ht="18" customHeight="1" x14ac:dyDescent="0.3">
      <c r="A76" s="417"/>
      <c r="B76" s="418"/>
      <c r="C76" s="972"/>
      <c r="D76" s="973"/>
      <c r="E76" s="972"/>
      <c r="F76" s="973"/>
      <c r="G76" s="972"/>
      <c r="H76" s="1263"/>
    </row>
    <row r="77" spans="1:8" s="386" customFormat="1" ht="18" customHeight="1" x14ac:dyDescent="0.3">
      <c r="A77" s="417"/>
      <c r="B77" s="418"/>
      <c r="C77" s="972"/>
      <c r="D77" s="973"/>
      <c r="E77" s="972"/>
      <c r="F77" s="973"/>
      <c r="G77" s="972"/>
      <c r="H77" s="1263"/>
    </row>
    <row r="78" spans="1:8" s="386" customFormat="1" ht="18" customHeight="1" x14ac:dyDescent="0.3">
      <c r="A78" s="417"/>
      <c r="B78" s="418"/>
      <c r="C78" s="972"/>
      <c r="D78" s="973"/>
      <c r="E78" s="972"/>
      <c r="F78" s="973"/>
      <c r="G78" s="972"/>
      <c r="H78" s="1263"/>
    </row>
    <row r="79" spans="1:8" s="386" customFormat="1" ht="18" customHeight="1" x14ac:dyDescent="0.3">
      <c r="A79" s="137"/>
      <c r="B79" s="534"/>
      <c r="C79" s="972"/>
      <c r="D79" s="973"/>
      <c r="E79" s="972"/>
      <c r="F79" s="973"/>
      <c r="G79" s="972"/>
      <c r="H79" s="1263"/>
    </row>
    <row r="80" spans="1:8" s="386" customFormat="1" ht="18" customHeight="1" x14ac:dyDescent="0.3">
      <c r="A80" s="137"/>
      <c r="B80" s="534"/>
      <c r="C80" s="972"/>
      <c r="D80" s="973"/>
      <c r="E80" s="972"/>
      <c r="F80" s="973"/>
      <c r="G80" s="972"/>
      <c r="H80" s="1263"/>
    </row>
    <row r="81" spans="1:8" s="386" customFormat="1" ht="18" customHeight="1" x14ac:dyDescent="0.3">
      <c r="A81" s="417"/>
      <c r="B81" s="418"/>
      <c r="C81" s="972"/>
      <c r="D81" s="973"/>
      <c r="E81" s="972"/>
      <c r="F81" s="973"/>
      <c r="G81" s="972"/>
      <c r="H81" s="1263"/>
    </row>
    <row r="82" spans="1:8" s="386" customFormat="1" ht="18" customHeight="1" x14ac:dyDescent="0.3">
      <c r="A82" s="417"/>
      <c r="B82" s="418"/>
      <c r="C82" s="972"/>
      <c r="D82" s="973"/>
      <c r="E82" s="972"/>
      <c r="F82" s="973"/>
      <c r="G82" s="972"/>
      <c r="H82" s="1263"/>
    </row>
    <row r="83" spans="1:8" s="386" customFormat="1" ht="18" customHeight="1" x14ac:dyDescent="0.3">
      <c r="A83" s="417"/>
      <c r="B83" s="418"/>
      <c r="C83" s="972"/>
      <c r="D83" s="973"/>
      <c r="E83" s="972"/>
      <c r="F83" s="973"/>
      <c r="G83" s="972"/>
      <c r="H83" s="1263"/>
    </row>
    <row r="84" spans="1:8" s="386" customFormat="1" ht="18" customHeight="1" x14ac:dyDescent="0.3">
      <c r="A84" s="417"/>
      <c r="B84" s="418"/>
      <c r="C84" s="972"/>
      <c r="D84" s="973"/>
      <c r="E84" s="972"/>
      <c r="F84" s="973"/>
      <c r="G84" s="972"/>
      <c r="H84" s="1263"/>
    </row>
    <row r="85" spans="1:8" s="386" customFormat="1" ht="18" customHeight="1" x14ac:dyDescent="0.3">
      <c r="A85" s="417"/>
      <c r="B85" s="418"/>
      <c r="C85" s="972"/>
      <c r="D85" s="973"/>
      <c r="E85" s="972"/>
      <c r="F85" s="973"/>
      <c r="G85" s="972"/>
      <c r="H85" s="1263"/>
    </row>
    <row r="86" spans="1:8" s="386" customFormat="1" ht="18" customHeight="1" x14ac:dyDescent="0.3">
      <c r="A86" s="417"/>
      <c r="B86" s="418"/>
      <c r="C86" s="972"/>
      <c r="D86" s="973"/>
      <c r="E86" s="972"/>
      <c r="F86" s="973"/>
      <c r="G86" s="972"/>
      <c r="H86" s="1263"/>
    </row>
    <row r="87" spans="1:8" s="386" customFormat="1" ht="18" customHeight="1" x14ac:dyDescent="0.3">
      <c r="A87" s="417"/>
      <c r="B87" s="418"/>
      <c r="C87" s="972"/>
      <c r="D87" s="973"/>
      <c r="E87" s="972"/>
      <c r="F87" s="973"/>
      <c r="G87" s="972"/>
      <c r="H87" s="1263"/>
    </row>
    <row r="88" spans="1:8" s="386" customFormat="1" ht="18" customHeight="1" x14ac:dyDescent="0.3">
      <c r="A88" s="417"/>
      <c r="B88" s="418"/>
      <c r="C88" s="972"/>
      <c r="D88" s="973"/>
      <c r="E88" s="972"/>
      <c r="F88" s="973"/>
      <c r="G88" s="972"/>
      <c r="H88" s="1263"/>
    </row>
    <row r="89" spans="1:8" s="386" customFormat="1" ht="18" customHeight="1" x14ac:dyDescent="0.3">
      <c r="A89" s="419"/>
      <c r="B89" s="420"/>
      <c r="C89" s="972"/>
      <c r="D89" s="973"/>
      <c r="E89" s="972"/>
      <c r="F89" s="973"/>
      <c r="G89" s="972"/>
      <c r="H89" s="1263"/>
    </row>
    <row r="90" spans="1:8" s="386" customFormat="1" ht="18" customHeight="1" x14ac:dyDescent="0.3">
      <c r="A90" s="406"/>
      <c r="B90" s="407"/>
      <c r="C90" s="407"/>
      <c r="D90" s="407"/>
      <c r="E90" s="407"/>
      <c r="F90" s="408" t="s">
        <v>5</v>
      </c>
      <c r="G90" s="407"/>
      <c r="H90" s="409"/>
    </row>
    <row r="91" spans="1:8" s="156" customFormat="1" ht="18" customHeight="1" thickBot="1" x14ac:dyDescent="0.35">
      <c r="A91" s="1267" t="s">
        <v>236</v>
      </c>
      <c r="B91" s="1268"/>
      <c r="C91" s="1134" t="str">
        <f>IFERROR(AVERAGE(C30:C59),"")</f>
        <v/>
      </c>
      <c r="D91" s="1079"/>
      <c r="E91" s="1134" t="str">
        <f>IFERROR(AVERAGE(E30:E59),"")</f>
        <v/>
      </c>
      <c r="F91" s="1079"/>
      <c r="G91" s="1134" t="str">
        <f>IFERROR(AVERAGE(G30:G59),"")</f>
        <v/>
      </c>
      <c r="H91" s="1079"/>
    </row>
    <row r="92" spans="1:8" s="386" customFormat="1" ht="18" customHeight="1" x14ac:dyDescent="0.3">
      <c r="A92" s="384"/>
      <c r="B92" s="385"/>
      <c r="C92" s="385"/>
      <c r="D92" s="385"/>
      <c r="E92" s="385"/>
      <c r="F92" s="385"/>
      <c r="G92" s="385"/>
    </row>
    <row r="93" spans="1:8" s="381" customFormat="1" ht="18" customHeight="1" x14ac:dyDescent="0.3">
      <c r="A93" s="382"/>
      <c r="B93" s="382"/>
      <c r="C93" s="382"/>
      <c r="D93" s="382"/>
      <c r="E93" s="382"/>
      <c r="F93" s="382"/>
      <c r="G93" s="382"/>
      <c r="H93" s="382"/>
    </row>
    <row r="94" spans="1:8" s="381" customFormat="1" ht="18" customHeight="1" x14ac:dyDescent="0.3">
      <c r="A94" s="382"/>
      <c r="B94" s="382"/>
      <c r="C94" s="382"/>
      <c r="D94" s="382"/>
      <c r="E94" s="382"/>
      <c r="F94" s="382"/>
      <c r="G94" s="382"/>
      <c r="H94" s="382"/>
    </row>
    <row r="95" spans="1:8" s="381" customFormat="1" ht="18" customHeight="1" x14ac:dyDescent="0.3">
      <c r="A95" s="382"/>
      <c r="B95" s="382"/>
      <c r="C95" s="382"/>
      <c r="D95" s="382"/>
      <c r="E95" s="382"/>
      <c r="F95" s="382"/>
      <c r="G95" s="382"/>
      <c r="H95" s="382"/>
    </row>
    <row r="96" spans="1:8" s="381" customFormat="1" ht="18" customHeight="1" x14ac:dyDescent="0.3">
      <c r="A96" s="382"/>
      <c r="B96" s="382"/>
      <c r="C96" s="382"/>
      <c r="D96" s="382"/>
      <c r="E96" s="382"/>
      <c r="F96" s="382"/>
      <c r="G96" s="382"/>
      <c r="H96" s="382"/>
    </row>
    <row r="97" spans="1:8" s="381" customFormat="1" ht="18" customHeight="1" x14ac:dyDescent="0.3">
      <c r="A97" s="382"/>
      <c r="B97" s="382"/>
      <c r="C97" s="382"/>
      <c r="D97" s="382"/>
      <c r="E97" s="382"/>
      <c r="F97" s="382"/>
      <c r="G97" s="382"/>
      <c r="H97" s="382"/>
    </row>
    <row r="98" spans="1:8" s="381" customFormat="1" ht="18" customHeight="1" x14ac:dyDescent="0.3"/>
    <row r="99" spans="1:8" s="381" customFormat="1" ht="18" customHeight="1" x14ac:dyDescent="0.3"/>
    <row r="100" spans="1:8" s="381" customFormat="1" ht="18" customHeight="1" x14ac:dyDescent="0.3"/>
    <row r="101" spans="1:8" s="381" customFormat="1" ht="18" customHeight="1" x14ac:dyDescent="0.3"/>
    <row r="102" spans="1:8" s="381" customFormat="1" ht="18" customHeight="1" x14ac:dyDescent="0.3"/>
    <row r="103" spans="1:8" s="381" customFormat="1" ht="18" customHeight="1" x14ac:dyDescent="0.3"/>
    <row r="104" spans="1:8" s="381" customFormat="1" ht="18" customHeight="1" x14ac:dyDescent="0.3"/>
    <row r="105" spans="1:8" s="381" customFormat="1" ht="18" customHeight="1" x14ac:dyDescent="0.3"/>
    <row r="106" spans="1:8" s="381" customFormat="1" ht="18" customHeight="1" x14ac:dyDescent="0.3"/>
    <row r="107" spans="1:8" s="381" customFormat="1" ht="18" customHeight="1" x14ac:dyDescent="0.3"/>
    <row r="108" spans="1:8" s="380" customFormat="1" ht="18" customHeight="1" x14ac:dyDescent="0.3"/>
    <row r="109" spans="1:8" s="380" customFormat="1" ht="18" customHeight="1" x14ac:dyDescent="0.3"/>
    <row r="110" spans="1:8" s="380" customFormat="1" ht="18" customHeight="1" x14ac:dyDescent="0.3"/>
    <row r="111" spans="1:8" s="380" customFormat="1" ht="18" customHeight="1" x14ac:dyDescent="0.3"/>
    <row r="112" spans="1:8" s="380" customFormat="1" ht="18" customHeight="1" x14ac:dyDescent="0.3"/>
    <row r="113" s="380" customFormat="1" ht="18" customHeight="1" x14ac:dyDescent="0.3"/>
    <row r="114" s="34" customFormat="1" ht="18" customHeight="1" x14ac:dyDescent="0.3"/>
  </sheetData>
  <sheetProtection algorithmName="SHA-512" hashValue="hTFfB/KmM3K0OhIJHNCjnR7ielQSRpkm4V+pki1wu/KOCUOFQfF62mqZFfUVf85k+EOTcsIbkLZla6zxqGnwww==" saltValue="z/gK6ME9dxH4TStUekZkZQ==" spinCount="100000" sheet="1"/>
  <mergeCells count="225">
    <mergeCell ref="G91:H91"/>
    <mergeCell ref="E91:F91"/>
    <mergeCell ref="C91:D91"/>
    <mergeCell ref="A26:D26"/>
    <mergeCell ref="C58:D58"/>
    <mergeCell ref="E58:F58"/>
    <mergeCell ref="G58:H58"/>
    <mergeCell ref="C59:D59"/>
    <mergeCell ref="E59:F59"/>
    <mergeCell ref="G59:H59"/>
    <mergeCell ref="C56:D56"/>
    <mergeCell ref="E56:F56"/>
    <mergeCell ref="G56:H56"/>
    <mergeCell ref="C57:D57"/>
    <mergeCell ref="E57:F57"/>
    <mergeCell ref="G57:H57"/>
    <mergeCell ref="C54:D54"/>
    <mergeCell ref="E54:F54"/>
    <mergeCell ref="G54:H54"/>
    <mergeCell ref="C55:D55"/>
    <mergeCell ref="E55:F55"/>
    <mergeCell ref="G55:H55"/>
    <mergeCell ref="C52:D52"/>
    <mergeCell ref="E52:F52"/>
    <mergeCell ref="G52:H52"/>
    <mergeCell ref="C53:D53"/>
    <mergeCell ref="E53:F53"/>
    <mergeCell ref="G53:H53"/>
    <mergeCell ref="C50:D50"/>
    <mergeCell ref="E50:F50"/>
    <mergeCell ref="G50:H50"/>
    <mergeCell ref="C51:D51"/>
    <mergeCell ref="E51:F51"/>
    <mergeCell ref="G51:H51"/>
    <mergeCell ref="C48:D48"/>
    <mergeCell ref="E48:F48"/>
    <mergeCell ref="G48:H48"/>
    <mergeCell ref="C49:D49"/>
    <mergeCell ref="E49:F49"/>
    <mergeCell ref="G49:H49"/>
    <mergeCell ref="C46:D46"/>
    <mergeCell ref="E46:F46"/>
    <mergeCell ref="G46:H46"/>
    <mergeCell ref="C47:D47"/>
    <mergeCell ref="E47:F47"/>
    <mergeCell ref="G47:H47"/>
    <mergeCell ref="C44:D44"/>
    <mergeCell ref="E44:F44"/>
    <mergeCell ref="G44:H44"/>
    <mergeCell ref="C45:D45"/>
    <mergeCell ref="E45:F45"/>
    <mergeCell ref="G45:H45"/>
    <mergeCell ref="C42:D42"/>
    <mergeCell ref="E42:F42"/>
    <mergeCell ref="G42:H42"/>
    <mergeCell ref="C43:D43"/>
    <mergeCell ref="E43:F43"/>
    <mergeCell ref="G43:H43"/>
    <mergeCell ref="C40:D40"/>
    <mergeCell ref="E40:F40"/>
    <mergeCell ref="G40:H40"/>
    <mergeCell ref="C41:D41"/>
    <mergeCell ref="E41:F41"/>
    <mergeCell ref="G41:H41"/>
    <mergeCell ref="C38:D38"/>
    <mergeCell ref="E38:F38"/>
    <mergeCell ref="G38:H38"/>
    <mergeCell ref="C39:D39"/>
    <mergeCell ref="E39:F39"/>
    <mergeCell ref="G39:H39"/>
    <mergeCell ref="C36:D36"/>
    <mergeCell ref="E36:F36"/>
    <mergeCell ref="G36:H36"/>
    <mergeCell ref="C37:D37"/>
    <mergeCell ref="E37:F37"/>
    <mergeCell ref="G37:H37"/>
    <mergeCell ref="C34:D34"/>
    <mergeCell ref="E34:F34"/>
    <mergeCell ref="G34:H34"/>
    <mergeCell ref="C35:D35"/>
    <mergeCell ref="E35:F35"/>
    <mergeCell ref="G35:H35"/>
    <mergeCell ref="C33:D33"/>
    <mergeCell ref="E33:F33"/>
    <mergeCell ref="G33:H33"/>
    <mergeCell ref="G30:H30"/>
    <mergeCell ref="E30:F30"/>
    <mergeCell ref="C30:D30"/>
    <mergeCell ref="C31:D31"/>
    <mergeCell ref="E31:F31"/>
    <mergeCell ref="G31:H31"/>
    <mergeCell ref="G29:H29"/>
    <mergeCell ref="G28:H28"/>
    <mergeCell ref="C20:D20"/>
    <mergeCell ref="C19:D19"/>
    <mergeCell ref="C18:D18"/>
    <mergeCell ref="C17:D17"/>
    <mergeCell ref="C16:D16"/>
    <mergeCell ref="C32:D32"/>
    <mergeCell ref="E32:F32"/>
    <mergeCell ref="G32:H32"/>
    <mergeCell ref="A91:B91"/>
    <mergeCell ref="A16:A17"/>
    <mergeCell ref="B16:B17"/>
    <mergeCell ref="A22:B22"/>
    <mergeCell ref="A24:H24"/>
    <mergeCell ref="A28:A29"/>
    <mergeCell ref="B28:B29"/>
    <mergeCell ref="G22:H22"/>
    <mergeCell ref="G20:H20"/>
    <mergeCell ref="G19:H19"/>
    <mergeCell ref="G18:H18"/>
    <mergeCell ref="E18:F18"/>
    <mergeCell ref="E19:F19"/>
    <mergeCell ref="E20:F20"/>
    <mergeCell ref="E22:F22"/>
    <mergeCell ref="C22:D22"/>
    <mergeCell ref="E17:F17"/>
    <mergeCell ref="E16:F16"/>
    <mergeCell ref="G17:H17"/>
    <mergeCell ref="G16:H16"/>
    <mergeCell ref="C29:D29"/>
    <mergeCell ref="C28:D28"/>
    <mergeCell ref="E29:F29"/>
    <mergeCell ref="E28:F28"/>
    <mergeCell ref="B15:H15"/>
    <mergeCell ref="A1:H1"/>
    <mergeCell ref="A2:H2"/>
    <mergeCell ref="B7:H7"/>
    <mergeCell ref="B8:H8"/>
    <mergeCell ref="B9:H9"/>
    <mergeCell ref="B10:H10"/>
    <mergeCell ref="B11:H11"/>
    <mergeCell ref="B12:H12"/>
    <mergeCell ref="B13:H13"/>
    <mergeCell ref="C60:D60"/>
    <mergeCell ref="E60:F60"/>
    <mergeCell ref="G60:H60"/>
    <mergeCell ref="C61:D61"/>
    <mergeCell ref="E61:F61"/>
    <mergeCell ref="G61:H61"/>
    <mergeCell ref="C62:D62"/>
    <mergeCell ref="E62:F62"/>
    <mergeCell ref="G62:H62"/>
    <mergeCell ref="C63:D63"/>
    <mergeCell ref="E63:F63"/>
    <mergeCell ref="G63:H63"/>
    <mergeCell ref="C64:D64"/>
    <mergeCell ref="E64:F64"/>
    <mergeCell ref="G64:H64"/>
    <mergeCell ref="C65:D65"/>
    <mergeCell ref="E65:F65"/>
    <mergeCell ref="G65:H65"/>
    <mergeCell ref="C66:D66"/>
    <mergeCell ref="E66:F66"/>
    <mergeCell ref="G66:H66"/>
    <mergeCell ref="C67:D67"/>
    <mergeCell ref="E67:F67"/>
    <mergeCell ref="G67:H67"/>
    <mergeCell ref="C68:D68"/>
    <mergeCell ref="E68:F68"/>
    <mergeCell ref="G68:H68"/>
    <mergeCell ref="C69:D69"/>
    <mergeCell ref="E69:F69"/>
    <mergeCell ref="G69:H69"/>
    <mergeCell ref="C70:D70"/>
    <mergeCell ref="E70:F70"/>
    <mergeCell ref="G70:H70"/>
    <mergeCell ref="C71:D71"/>
    <mergeCell ref="E71:F71"/>
    <mergeCell ref="G71:H71"/>
    <mergeCell ref="C72:D72"/>
    <mergeCell ref="E72:F72"/>
    <mergeCell ref="G72:H72"/>
    <mergeCell ref="C73:D73"/>
    <mergeCell ref="E73:F73"/>
    <mergeCell ref="G73:H73"/>
    <mergeCell ref="C74:D74"/>
    <mergeCell ref="E74:F74"/>
    <mergeCell ref="G74:H74"/>
    <mergeCell ref="C75:D75"/>
    <mergeCell ref="E75:F75"/>
    <mergeCell ref="G75:H75"/>
    <mergeCell ref="C76:D76"/>
    <mergeCell ref="E76:F76"/>
    <mergeCell ref="G76:H76"/>
    <mergeCell ref="C77:D77"/>
    <mergeCell ref="E77:F77"/>
    <mergeCell ref="G77:H77"/>
    <mergeCell ref="C78:D78"/>
    <mergeCell ref="E78:F78"/>
    <mergeCell ref="G78:H78"/>
    <mergeCell ref="C79:D79"/>
    <mergeCell ref="E79:F79"/>
    <mergeCell ref="G79:H79"/>
    <mergeCell ref="C80:D80"/>
    <mergeCell ref="E80:F80"/>
    <mergeCell ref="G80:H80"/>
    <mergeCell ref="C81:D81"/>
    <mergeCell ref="E81:F81"/>
    <mergeCell ref="G81:H81"/>
    <mergeCell ref="C82:D82"/>
    <mergeCell ref="E82:F82"/>
    <mergeCell ref="G82:H82"/>
    <mergeCell ref="C83:D83"/>
    <mergeCell ref="E83:F83"/>
    <mergeCell ref="G83:H83"/>
    <mergeCell ref="C84:D84"/>
    <mergeCell ref="E84:F84"/>
    <mergeCell ref="G84:H84"/>
    <mergeCell ref="C85:D85"/>
    <mergeCell ref="E85:F85"/>
    <mergeCell ref="G85:H85"/>
    <mergeCell ref="C86:D86"/>
    <mergeCell ref="E86:F86"/>
    <mergeCell ref="G86:H86"/>
    <mergeCell ref="C87:D87"/>
    <mergeCell ref="E87:F87"/>
    <mergeCell ref="G87:H87"/>
    <mergeCell ref="C88:D88"/>
    <mergeCell ref="E88:F88"/>
    <mergeCell ref="G88:H88"/>
    <mergeCell ref="C89:D89"/>
    <mergeCell ref="E89:F89"/>
    <mergeCell ref="G89:H89"/>
  </mergeCells>
  <dataValidations count="1">
    <dataValidation type="list" allowBlank="1" showInputMessage="1" showErrorMessage="1" sqref="F26">
      <formula1>$O$1:$O$2</formula1>
    </dataValidation>
  </dataValidations>
  <pageMargins left="0.7" right="0.7" top="0.75" bottom="0.75" header="0.3" footer="0.3"/>
  <pageSetup scale="46" fitToHeight="10" orientation="landscape" r:id="rId1"/>
  <headerFooter>
    <oddFooter>&amp;R&amp;A - Page &amp;P of &amp;N</oddFooter>
  </headerFooter>
  <rowBreaks count="1" manualBreakCount="1">
    <brk id="52" max="6"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99FF99"/>
    <pageSetUpPr fitToPage="1"/>
  </sheetPr>
  <dimension ref="A1:L39"/>
  <sheetViews>
    <sheetView topLeftCell="A4" zoomScale="85" zoomScaleNormal="85" workbookViewId="0">
      <selection sqref="A1:H1"/>
    </sheetView>
  </sheetViews>
  <sheetFormatPr defaultColWidth="9.109375" defaultRowHeight="14.4" x14ac:dyDescent="0.3"/>
  <cols>
    <col min="1" max="1" width="25.6640625" style="98" customWidth="1"/>
    <col min="2" max="2" width="24.44140625" style="98" bestFit="1" customWidth="1"/>
    <col min="3" max="8" width="20.88671875" style="98" customWidth="1"/>
    <col min="9" max="16384" width="9.109375" style="98"/>
  </cols>
  <sheetData>
    <row r="1" spans="1:12" s="6" customFormat="1" ht="18" x14ac:dyDescent="0.3">
      <c r="A1" s="752" t="str">
        <f>'Seating Market Basket'!A1:K1</f>
        <v>Attachment D: Cost Schedule</v>
      </c>
      <c r="B1" s="752"/>
      <c r="C1" s="752"/>
      <c r="D1" s="752"/>
      <c r="E1" s="752"/>
      <c r="F1" s="752"/>
      <c r="G1" s="752"/>
      <c r="H1" s="752"/>
      <c r="I1" s="80"/>
      <c r="J1" s="80"/>
      <c r="K1" s="80"/>
    </row>
    <row r="2" spans="1:12" s="21" customFormat="1" ht="18" customHeight="1" thickBot="1" x14ac:dyDescent="0.35">
      <c r="A2" s="758" t="s">
        <v>185</v>
      </c>
      <c r="B2" s="758"/>
      <c r="C2" s="758"/>
      <c r="D2" s="758"/>
      <c r="E2" s="758"/>
      <c r="F2" s="758"/>
      <c r="G2" s="758"/>
      <c r="H2" s="758"/>
      <c r="I2" s="80"/>
      <c r="J2" s="80"/>
      <c r="K2" s="80"/>
    </row>
    <row r="3" spans="1:12" s="21" customFormat="1" ht="6.75" customHeight="1" x14ac:dyDescent="0.3">
      <c r="A3" s="353"/>
      <c r="B3" s="353"/>
      <c r="C3" s="353"/>
      <c r="D3" s="353"/>
      <c r="E3" s="353"/>
      <c r="F3" s="353"/>
      <c r="G3" s="353"/>
      <c r="H3" s="353"/>
      <c r="I3" s="353"/>
      <c r="J3" s="353"/>
      <c r="K3" s="109"/>
      <c r="L3" s="1"/>
    </row>
    <row r="4" spans="1:12" s="6" customFormat="1" ht="18" customHeight="1" x14ac:dyDescent="0.3">
      <c r="A4" s="353" t="str">
        <f>Scores!B4</f>
        <v>Vendor Name:</v>
      </c>
      <c r="B4" s="80" t="str">
        <f>Scores!E4</f>
        <v xml:space="preserve">Allsteel Inc. </v>
      </c>
      <c r="C4" s="80"/>
      <c r="D4" s="80"/>
      <c r="E4" s="80"/>
      <c r="F4" s="80"/>
      <c r="G4" s="80"/>
      <c r="H4" s="80"/>
      <c r="I4" s="80"/>
      <c r="J4" s="80"/>
    </row>
    <row r="5" spans="1:12" s="21" customFormat="1" ht="9.75" customHeight="1" thickBot="1" x14ac:dyDescent="0.35">
      <c r="A5" s="353"/>
      <c r="B5" s="80"/>
      <c r="C5" s="80"/>
      <c r="D5" s="80"/>
      <c r="E5" s="80"/>
      <c r="F5" s="80"/>
      <c r="G5" s="80"/>
      <c r="H5" s="80"/>
      <c r="I5" s="80"/>
      <c r="J5" s="80"/>
    </row>
    <row r="6" spans="1:12" ht="16.5" customHeight="1" x14ac:dyDescent="0.3">
      <c r="A6" s="371" t="s">
        <v>6</v>
      </c>
      <c r="B6" s="228"/>
      <c r="C6" s="229"/>
      <c r="D6" s="229"/>
      <c r="E6" s="229"/>
      <c r="F6" s="229"/>
      <c r="G6" s="229"/>
      <c r="H6" s="230"/>
    </row>
    <row r="7" spans="1:12" ht="16.5" customHeight="1" x14ac:dyDescent="0.3">
      <c r="A7" s="142">
        <v>1</v>
      </c>
      <c r="B7" s="983" t="s">
        <v>244</v>
      </c>
      <c r="C7" s="983"/>
      <c r="D7" s="983"/>
      <c r="E7" s="983"/>
      <c r="F7" s="983"/>
      <c r="G7" s="983"/>
      <c r="H7" s="984"/>
    </row>
    <row r="8" spans="1:12" ht="16.5" customHeight="1" x14ac:dyDescent="0.3">
      <c r="A8" s="142">
        <v>2</v>
      </c>
      <c r="B8" s="983" t="s">
        <v>245</v>
      </c>
      <c r="C8" s="983"/>
      <c r="D8" s="983"/>
      <c r="E8" s="983"/>
      <c r="F8" s="983"/>
      <c r="G8" s="983"/>
      <c r="H8" s="984"/>
    </row>
    <row r="9" spans="1:12" ht="16.5" customHeight="1" x14ac:dyDescent="0.3">
      <c r="A9" s="142">
        <v>3</v>
      </c>
      <c r="B9" s="983" t="s">
        <v>246</v>
      </c>
      <c r="C9" s="983"/>
      <c r="D9" s="983"/>
      <c r="E9" s="983"/>
      <c r="F9" s="983"/>
      <c r="G9" s="983"/>
      <c r="H9" s="984"/>
    </row>
    <row r="10" spans="1:12" ht="32.25" customHeight="1" x14ac:dyDescent="0.3">
      <c r="A10" s="142">
        <v>4</v>
      </c>
      <c r="B10" s="1041" t="s">
        <v>412</v>
      </c>
      <c r="C10" s="1042"/>
      <c r="D10" s="1042"/>
      <c r="E10" s="1042"/>
      <c r="F10" s="1042"/>
      <c r="G10" s="1042"/>
      <c r="H10" s="1043"/>
    </row>
    <row r="11" spans="1:12" ht="33" customHeight="1" x14ac:dyDescent="0.3">
      <c r="A11" s="142">
        <v>5</v>
      </c>
      <c r="B11" s="1293" t="s">
        <v>247</v>
      </c>
      <c r="C11" s="1294"/>
      <c r="D11" s="1294"/>
      <c r="E11" s="1294"/>
      <c r="F11" s="1294"/>
      <c r="G11" s="1294"/>
      <c r="H11" s="1295"/>
    </row>
    <row r="12" spans="1:12" ht="16.5" customHeight="1" thickBot="1" x14ac:dyDescent="0.35">
      <c r="A12" s="363">
        <v>6</v>
      </c>
      <c r="B12" s="1296" t="s">
        <v>212</v>
      </c>
      <c r="C12" s="1297"/>
      <c r="D12" s="1297"/>
      <c r="E12" s="1297"/>
      <c r="F12" s="1297"/>
      <c r="G12" s="1297"/>
      <c r="H12" s="1298"/>
    </row>
    <row r="13" spans="1:12" ht="16.5" customHeight="1" thickBot="1" x14ac:dyDescent="0.35">
      <c r="A13" s="1284"/>
      <c r="B13" s="1284"/>
      <c r="C13" s="1284"/>
      <c r="D13" s="1284"/>
      <c r="E13" s="1284"/>
      <c r="F13" s="1284"/>
      <c r="G13" s="1284"/>
      <c r="H13" s="1284"/>
    </row>
    <row r="14" spans="1:12" ht="16.5" customHeight="1" thickBot="1" x14ac:dyDescent="0.35">
      <c r="A14" s="1288" t="s">
        <v>142</v>
      </c>
      <c r="B14" s="1289"/>
      <c r="C14" s="1289"/>
      <c r="D14" s="1289"/>
      <c r="E14" s="1289"/>
      <c r="F14" s="1289"/>
      <c r="G14" s="1289"/>
      <c r="H14" s="1290"/>
    </row>
    <row r="15" spans="1:12" ht="4.5" customHeight="1" x14ac:dyDescent="0.3">
      <c r="A15" s="1285"/>
      <c r="B15" s="1285"/>
      <c r="C15" s="1285"/>
      <c r="D15" s="1285"/>
      <c r="E15" s="1285"/>
      <c r="F15" s="1285"/>
      <c r="G15" s="1285"/>
      <c r="H15" s="1285"/>
    </row>
    <row r="16" spans="1:12" ht="33" customHeight="1" x14ac:dyDescent="0.3">
      <c r="A16" s="27"/>
      <c r="B16" s="227" t="s">
        <v>9</v>
      </c>
      <c r="C16" s="227" t="s">
        <v>8</v>
      </c>
      <c r="D16" s="367" t="s">
        <v>26</v>
      </c>
      <c r="E16" s="1291" t="s">
        <v>7</v>
      </c>
      <c r="F16" s="1291"/>
      <c r="G16" s="1292" t="s">
        <v>40</v>
      </c>
      <c r="H16" s="1292"/>
    </row>
    <row r="17" spans="1:8" ht="16.5" customHeight="1" x14ac:dyDescent="0.3">
      <c r="A17" s="226" t="s">
        <v>3</v>
      </c>
      <c r="B17" s="79" t="s">
        <v>452</v>
      </c>
      <c r="C17" s="191">
        <v>7600000</v>
      </c>
      <c r="D17" s="192" t="str">
        <f>'Traditional Office Detail'!C90</f>
        <v/>
      </c>
      <c r="E17" s="987" t="str">
        <f>IFERROR((C17*D17),"")</f>
        <v/>
      </c>
      <c r="F17" s="988"/>
      <c r="G17" s="989" t="str">
        <f>IFERROR((C17-E17),"")</f>
        <v/>
      </c>
      <c r="H17" s="990"/>
    </row>
    <row r="18" spans="1:8" ht="16.5" customHeight="1" x14ac:dyDescent="0.3">
      <c r="A18" s="226" t="s">
        <v>4</v>
      </c>
      <c r="B18" s="79" t="s">
        <v>453</v>
      </c>
      <c r="C18" s="51">
        <v>2300000</v>
      </c>
      <c r="D18" s="192" t="str">
        <f>'Traditional Office Detail'!E90</f>
        <v/>
      </c>
      <c r="E18" s="987" t="str">
        <f>IFERROR((C18*D18),"")</f>
        <v/>
      </c>
      <c r="F18" s="988"/>
      <c r="G18" s="989" t="str">
        <f>IFERROR((C18-E18),"")</f>
        <v/>
      </c>
      <c r="H18" s="990"/>
    </row>
    <row r="19" spans="1:8" ht="16.5" customHeight="1" x14ac:dyDescent="0.3">
      <c r="A19" s="226" t="s">
        <v>2</v>
      </c>
      <c r="B19" s="79" t="s">
        <v>347</v>
      </c>
      <c r="C19" s="51">
        <v>590000</v>
      </c>
      <c r="D19" s="192" t="str">
        <f>'Traditional Office Detail'!G90</f>
        <v/>
      </c>
      <c r="E19" s="987" t="str">
        <f>IFERROR((C19*D19),"")</f>
        <v/>
      </c>
      <c r="F19" s="988"/>
      <c r="G19" s="989" t="str">
        <f>IFERROR((C19-E19),"")</f>
        <v/>
      </c>
      <c r="H19" s="990"/>
    </row>
    <row r="20" spans="1:8" ht="16.5" customHeight="1" thickBot="1" x14ac:dyDescent="0.35">
      <c r="A20" s="1287"/>
      <c r="B20" s="1287"/>
      <c r="C20" s="1287"/>
      <c r="D20" s="1287"/>
      <c r="E20" s="1287"/>
      <c r="F20" s="1287"/>
      <c r="G20" s="1287"/>
      <c r="H20" s="1287"/>
    </row>
    <row r="21" spans="1:8" ht="16.5" customHeight="1" thickBot="1" x14ac:dyDescent="0.35">
      <c r="A21" s="88"/>
      <c r="B21" s="1000" t="s">
        <v>144</v>
      </c>
      <c r="C21" s="1001"/>
      <c r="D21" s="1001"/>
      <c r="E21" s="1001"/>
      <c r="F21" s="1001"/>
      <c r="G21" s="998">
        <f>SUM(G17:H19)</f>
        <v>0</v>
      </c>
      <c r="H21" s="999"/>
    </row>
    <row r="22" spans="1:8" ht="16.5" customHeight="1" thickBot="1" x14ac:dyDescent="0.35">
      <c r="A22" s="1285"/>
      <c r="B22" s="1285"/>
      <c r="C22" s="1285"/>
      <c r="D22" s="1285"/>
      <c r="E22" s="1285"/>
      <c r="F22" s="1285"/>
      <c r="G22" s="1285"/>
      <c r="H22" s="1285"/>
    </row>
    <row r="23" spans="1:8" ht="16.5" customHeight="1" thickBot="1" x14ac:dyDescent="0.35">
      <c r="A23" s="1288" t="s">
        <v>143</v>
      </c>
      <c r="B23" s="1289"/>
      <c r="C23" s="1289"/>
      <c r="D23" s="1289"/>
      <c r="E23" s="1289"/>
      <c r="F23" s="1289"/>
      <c r="G23" s="1289"/>
      <c r="H23" s="1290"/>
    </row>
    <row r="24" spans="1:8" ht="10.5" customHeight="1" x14ac:dyDescent="0.3">
      <c r="A24" s="1285"/>
      <c r="B24" s="1285"/>
      <c r="C24" s="1285"/>
      <c r="D24" s="1285"/>
      <c r="E24" s="1285"/>
      <c r="F24" s="1285"/>
      <c r="G24" s="1285"/>
      <c r="H24" s="1285"/>
    </row>
    <row r="25" spans="1:8" ht="33" customHeight="1" x14ac:dyDescent="0.3">
      <c r="A25" s="27"/>
      <c r="B25" s="227" t="s">
        <v>9</v>
      </c>
      <c r="C25" s="227" t="s">
        <v>8</v>
      </c>
      <c r="D25" s="367" t="s">
        <v>26</v>
      </c>
      <c r="E25" s="1291" t="s">
        <v>7</v>
      </c>
      <c r="F25" s="1291"/>
      <c r="G25" s="1292" t="s">
        <v>40</v>
      </c>
      <c r="H25" s="1292"/>
    </row>
    <row r="26" spans="1:8" ht="16.5" customHeight="1" x14ac:dyDescent="0.3">
      <c r="A26" s="226" t="s">
        <v>3</v>
      </c>
      <c r="B26" s="79" t="s">
        <v>452</v>
      </c>
      <c r="C26" s="191">
        <v>7600000</v>
      </c>
      <c r="D26" s="192" t="str">
        <f>'Traditional Office Detail'!C159</f>
        <v/>
      </c>
      <c r="E26" s="987" t="str">
        <f>IFERROR((C26*D26),"")</f>
        <v/>
      </c>
      <c r="F26" s="988"/>
      <c r="G26" s="989" t="str">
        <f>IFERROR((C26-E26),"")</f>
        <v/>
      </c>
      <c r="H26" s="990"/>
    </row>
    <row r="27" spans="1:8" ht="16.5" customHeight="1" x14ac:dyDescent="0.3">
      <c r="A27" s="226" t="s">
        <v>4</v>
      </c>
      <c r="B27" s="79" t="s">
        <v>453</v>
      </c>
      <c r="C27" s="51">
        <v>2300000</v>
      </c>
      <c r="D27" s="192" t="str">
        <f>'Traditional Office Detail'!E159</f>
        <v/>
      </c>
      <c r="E27" s="987" t="str">
        <f>IFERROR((C27*D27),"")</f>
        <v/>
      </c>
      <c r="F27" s="988"/>
      <c r="G27" s="989" t="str">
        <f>IFERROR((C27-E27),"")</f>
        <v/>
      </c>
      <c r="H27" s="990"/>
    </row>
    <row r="28" spans="1:8" ht="16.5" customHeight="1" x14ac:dyDescent="0.3">
      <c r="A28" s="226" t="s">
        <v>2</v>
      </c>
      <c r="B28" s="79" t="s">
        <v>347</v>
      </c>
      <c r="C28" s="51">
        <v>590000</v>
      </c>
      <c r="D28" s="192" t="str">
        <f>'Traditional Office Detail'!G159</f>
        <v/>
      </c>
      <c r="E28" s="987" t="str">
        <f>IFERROR((C28*D28),"")</f>
        <v/>
      </c>
      <c r="F28" s="988"/>
      <c r="G28" s="989" t="str">
        <f>IFERROR((C28-E28),"")</f>
        <v/>
      </c>
      <c r="H28" s="990"/>
    </row>
    <row r="29" spans="1:8" ht="16.5" customHeight="1" thickBot="1" x14ac:dyDescent="0.35">
      <c r="A29" s="1287"/>
      <c r="B29" s="1287"/>
      <c r="C29" s="1287"/>
      <c r="D29" s="1287"/>
      <c r="E29" s="1287"/>
      <c r="F29" s="1287"/>
      <c r="G29" s="1287"/>
      <c r="H29" s="1287"/>
    </row>
    <row r="30" spans="1:8" ht="16.5" customHeight="1" thickBot="1" x14ac:dyDescent="0.35">
      <c r="A30" s="88"/>
      <c r="B30" s="1000" t="s">
        <v>148</v>
      </c>
      <c r="C30" s="1001"/>
      <c r="D30" s="1001"/>
      <c r="E30" s="1001"/>
      <c r="F30" s="1001"/>
      <c r="G30" s="998">
        <f>SUM(G26:H28)</f>
        <v>0</v>
      </c>
      <c r="H30" s="999"/>
    </row>
    <row r="31" spans="1:8" ht="16.5" customHeight="1" thickBot="1" x14ac:dyDescent="0.35">
      <c r="A31" s="1286"/>
      <c r="B31" s="1286"/>
      <c r="C31" s="1286"/>
      <c r="D31" s="1286"/>
      <c r="E31" s="1286"/>
      <c r="F31" s="1286"/>
      <c r="G31" s="1286"/>
      <c r="H31" s="1286"/>
    </row>
    <row r="32" spans="1:8" ht="16.5" customHeight="1" thickBot="1" x14ac:dyDescent="0.35">
      <c r="A32" s="88"/>
      <c r="B32" s="1000" t="s">
        <v>145</v>
      </c>
      <c r="C32" s="1001"/>
      <c r="D32" s="1001"/>
      <c r="E32" s="1001"/>
      <c r="F32" s="1001"/>
      <c r="G32" s="998">
        <f>G21+G30</f>
        <v>0</v>
      </c>
      <c r="H32" s="999"/>
    </row>
    <row r="33" spans="1:8" ht="18" customHeight="1" thickBot="1" x14ac:dyDescent="0.35">
      <c r="A33" s="1"/>
      <c r="B33" s="1"/>
      <c r="C33" s="1"/>
      <c r="D33" s="1"/>
      <c r="E33" s="1"/>
      <c r="F33" s="1"/>
      <c r="G33" s="1"/>
      <c r="H33" s="1"/>
    </row>
    <row r="34" spans="1:8" ht="16.5" customHeight="1" thickBot="1" x14ac:dyDescent="0.35">
      <c r="A34" s="1"/>
      <c r="B34" s="1000" t="s">
        <v>146</v>
      </c>
      <c r="C34" s="1001"/>
      <c r="D34" s="1001"/>
      <c r="E34" s="1001"/>
      <c r="F34" s="1001"/>
      <c r="G34" s="998">
        <f>'Traditional OfficeMarket Basket'!K105</f>
        <v>0</v>
      </c>
      <c r="H34" s="999"/>
    </row>
    <row r="35" spans="1:8" ht="16.5" customHeight="1" thickBot="1" x14ac:dyDescent="0.35">
      <c r="A35" s="1"/>
      <c r="B35" s="1"/>
      <c r="C35" s="1"/>
      <c r="D35" s="1"/>
      <c r="E35" s="1"/>
      <c r="F35" s="1"/>
      <c r="G35" s="1"/>
      <c r="H35" s="1"/>
    </row>
    <row r="36" spans="1:8" ht="16.5" customHeight="1" thickBot="1" x14ac:dyDescent="0.35">
      <c r="A36" s="1"/>
      <c r="B36" s="1000" t="s">
        <v>79</v>
      </c>
      <c r="C36" s="1001"/>
      <c r="D36" s="1001"/>
      <c r="E36" s="1001"/>
      <c r="F36" s="1001"/>
      <c r="G36" s="998">
        <f>G32+G34</f>
        <v>0</v>
      </c>
      <c r="H36" s="999"/>
    </row>
    <row r="37" spans="1:8" ht="16.5" customHeight="1" x14ac:dyDescent="0.3"/>
    <row r="38" spans="1:8" ht="16.5" customHeight="1" x14ac:dyDescent="0.3"/>
    <row r="39" spans="1:8" ht="16.5" customHeight="1" x14ac:dyDescent="0.3"/>
  </sheetData>
  <sheetProtection algorithmName="SHA-512" hashValue="8/jnHqCDnhF2lvdeE7ff/puMycugGPQ4B05sr//4+YEfcxYLfM9D/QH4/CSB+WVCDRox1Pz1XHp8IftFszignA==" saltValue="L6ZrM521+O73DeNvtNV1rA==" spinCount="100000" sheet="1"/>
  <mergeCells count="43">
    <mergeCell ref="B7:H7"/>
    <mergeCell ref="E18:F18"/>
    <mergeCell ref="G18:H18"/>
    <mergeCell ref="B8:H8"/>
    <mergeCell ref="B9:H9"/>
    <mergeCell ref="B11:H11"/>
    <mergeCell ref="A14:H14"/>
    <mergeCell ref="E16:F16"/>
    <mergeCell ref="G16:H16"/>
    <mergeCell ref="E17:F17"/>
    <mergeCell ref="G17:H17"/>
    <mergeCell ref="B12:H12"/>
    <mergeCell ref="B10:H10"/>
    <mergeCell ref="E26:F26"/>
    <mergeCell ref="G26:H26"/>
    <mergeCell ref="E19:F19"/>
    <mergeCell ref="G19:H19"/>
    <mergeCell ref="B21:F21"/>
    <mergeCell ref="G21:H21"/>
    <mergeCell ref="A23:H23"/>
    <mergeCell ref="E25:F25"/>
    <mergeCell ref="G25:H25"/>
    <mergeCell ref="B30:F30"/>
    <mergeCell ref="G30:H30"/>
    <mergeCell ref="G27:H27"/>
    <mergeCell ref="E28:F28"/>
    <mergeCell ref="G28:H28"/>
    <mergeCell ref="A1:H1"/>
    <mergeCell ref="A2:H2"/>
    <mergeCell ref="B36:F36"/>
    <mergeCell ref="G36:H36"/>
    <mergeCell ref="B34:F34"/>
    <mergeCell ref="G34:H34"/>
    <mergeCell ref="A13:H13"/>
    <mergeCell ref="A15:H15"/>
    <mergeCell ref="A31:H31"/>
    <mergeCell ref="A29:H29"/>
    <mergeCell ref="A24:H24"/>
    <mergeCell ref="A22:H22"/>
    <mergeCell ref="A20:H20"/>
    <mergeCell ref="B32:F32"/>
    <mergeCell ref="G32:H32"/>
    <mergeCell ref="E27:F27"/>
  </mergeCells>
  <pageMargins left="0.7" right="0.7" top="0.75" bottom="0.75" header="0.3" footer="0.3"/>
  <pageSetup scale="69" orientation="landscape" r:id="rId1"/>
  <headerFooter>
    <oddFooter>&amp;R&amp;A - Page &amp;P of &amp;N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99FF99"/>
    <pageSetUpPr fitToPage="1"/>
  </sheetPr>
  <dimension ref="A1:M117"/>
  <sheetViews>
    <sheetView zoomScale="90" zoomScaleNormal="90" workbookViewId="0">
      <selection sqref="A1:L1"/>
    </sheetView>
  </sheetViews>
  <sheetFormatPr defaultColWidth="9.109375" defaultRowHeight="14.4" x14ac:dyDescent="0.3"/>
  <cols>
    <col min="1" max="1" width="18" style="98" bestFit="1" customWidth="1"/>
    <col min="2" max="2" width="20" style="98" customWidth="1"/>
    <col min="3" max="3" width="20.6640625" style="98" customWidth="1"/>
    <col min="4" max="4" width="25.109375" style="98" bestFit="1" customWidth="1"/>
    <col min="5" max="5" width="25.109375" style="98" customWidth="1"/>
    <col min="6" max="6" width="65.44140625" style="98" customWidth="1"/>
    <col min="7" max="8" width="19.33203125" style="98" customWidth="1"/>
    <col min="9" max="9" width="18.6640625" style="99" customWidth="1"/>
    <col min="10" max="10" width="14.88671875" style="54" customWidth="1"/>
    <col min="11" max="11" width="18.6640625" style="54" customWidth="1"/>
    <col min="12" max="12" width="18.6640625" style="99" customWidth="1"/>
    <col min="13" max="14" width="25.6640625" style="98" customWidth="1"/>
    <col min="15" max="16384" width="9.109375" style="98"/>
  </cols>
  <sheetData>
    <row r="1" spans="1:12" s="6" customFormat="1" ht="18" x14ac:dyDescent="0.3">
      <c r="A1" s="1312" t="str">
        <f>'Traditional Office'!A1:H1</f>
        <v>Attachment D: Cost Schedule</v>
      </c>
      <c r="B1" s="1313"/>
      <c r="C1" s="1313"/>
      <c r="D1" s="1313"/>
      <c r="E1" s="1313"/>
      <c r="F1" s="1313"/>
      <c r="G1" s="1313"/>
      <c r="H1" s="1313"/>
      <c r="I1" s="1313"/>
      <c r="J1" s="1313"/>
      <c r="K1" s="1313"/>
      <c r="L1" s="1314"/>
    </row>
    <row r="2" spans="1:12" s="21" customFormat="1" ht="18" customHeight="1" thickBot="1" x14ac:dyDescent="0.35">
      <c r="A2" s="1160" t="s">
        <v>186</v>
      </c>
      <c r="B2" s="758"/>
      <c r="C2" s="758"/>
      <c r="D2" s="758"/>
      <c r="E2" s="758"/>
      <c r="F2" s="758"/>
      <c r="G2" s="758"/>
      <c r="H2" s="758"/>
      <c r="I2" s="758"/>
      <c r="J2" s="758"/>
      <c r="K2" s="758"/>
      <c r="L2" s="1161"/>
    </row>
    <row r="3" spans="1:12" s="21" customFormat="1" ht="6.75" customHeight="1" x14ac:dyDescent="0.3">
      <c r="A3" s="353"/>
      <c r="B3" s="353"/>
      <c r="C3" s="353"/>
      <c r="D3" s="353"/>
      <c r="E3" s="353"/>
      <c r="F3" s="353"/>
      <c r="G3" s="353"/>
      <c r="H3" s="353"/>
      <c r="I3" s="353"/>
      <c r="J3" s="353"/>
      <c r="K3" s="109"/>
      <c r="L3" s="1"/>
    </row>
    <row r="4" spans="1:12" s="6" customFormat="1" ht="18" customHeight="1" x14ac:dyDescent="0.3">
      <c r="A4" s="353" t="str">
        <f>Scores!B4</f>
        <v>Vendor Name:</v>
      </c>
      <c r="B4" s="752" t="str">
        <f>Scores!E4</f>
        <v xml:space="preserve">Allsteel Inc. </v>
      </c>
      <c r="C4" s="752"/>
      <c r="D4" s="752"/>
      <c r="E4" s="752"/>
      <c r="F4" s="752"/>
      <c r="G4" s="80"/>
      <c r="H4" s="80"/>
      <c r="I4" s="80"/>
      <c r="J4" s="80"/>
    </row>
    <row r="5" spans="1:12" s="21" customFormat="1" ht="9.75" customHeight="1" thickBot="1" x14ac:dyDescent="0.35">
      <c r="A5" s="353"/>
      <c r="B5" s="80"/>
      <c r="C5" s="80"/>
      <c r="D5" s="80"/>
      <c r="E5" s="80"/>
      <c r="F5" s="80"/>
      <c r="G5" s="80"/>
      <c r="H5" s="80"/>
      <c r="I5" s="80"/>
      <c r="J5" s="80"/>
    </row>
    <row r="6" spans="1:12" s="100" customFormat="1" ht="18" customHeight="1" x14ac:dyDescent="0.3">
      <c r="A6" s="265" t="s">
        <v>6</v>
      </c>
      <c r="B6" s="1309"/>
      <c r="C6" s="1310"/>
      <c r="D6" s="1310"/>
      <c r="E6" s="1310"/>
      <c r="F6" s="1310"/>
      <c r="G6" s="1310"/>
      <c r="H6" s="1310"/>
      <c r="I6" s="1310"/>
      <c r="J6" s="1310"/>
      <c r="K6" s="1310"/>
      <c r="L6" s="1311"/>
    </row>
    <row r="7" spans="1:12" s="100" customFormat="1" ht="18" customHeight="1" x14ac:dyDescent="0.3">
      <c r="A7" s="143">
        <v>1</v>
      </c>
      <c r="B7" s="983" t="s">
        <v>468</v>
      </c>
      <c r="C7" s="983"/>
      <c r="D7" s="983"/>
      <c r="E7" s="983"/>
      <c r="F7" s="983"/>
      <c r="G7" s="983"/>
      <c r="H7" s="983"/>
      <c r="I7" s="983"/>
      <c r="J7" s="983"/>
      <c r="K7" s="983"/>
      <c r="L7" s="984"/>
    </row>
    <row r="8" spans="1:12" s="100" customFormat="1" ht="18" customHeight="1" x14ac:dyDescent="0.3">
      <c r="A8" s="143">
        <v>2</v>
      </c>
      <c r="B8" s="983" t="s">
        <v>318</v>
      </c>
      <c r="C8" s="983"/>
      <c r="D8" s="983"/>
      <c r="E8" s="983"/>
      <c r="F8" s="983"/>
      <c r="G8" s="983"/>
      <c r="H8" s="983"/>
      <c r="I8" s="983"/>
      <c r="J8" s="983"/>
      <c r="K8" s="983"/>
      <c r="L8" s="984"/>
    </row>
    <row r="9" spans="1:12" s="100" customFormat="1" ht="18" customHeight="1" x14ac:dyDescent="0.3">
      <c r="A9" s="143">
        <v>3</v>
      </c>
      <c r="B9" s="983" t="s">
        <v>331</v>
      </c>
      <c r="C9" s="983"/>
      <c r="D9" s="983"/>
      <c r="E9" s="983"/>
      <c r="F9" s="983"/>
      <c r="G9" s="983"/>
      <c r="H9" s="983"/>
      <c r="I9" s="983"/>
      <c r="J9" s="983"/>
      <c r="K9" s="983"/>
      <c r="L9" s="984"/>
    </row>
    <row r="10" spans="1:12" s="53" customFormat="1" x14ac:dyDescent="0.3">
      <c r="A10" s="143">
        <v>4</v>
      </c>
      <c r="B10" s="983" t="s">
        <v>248</v>
      </c>
      <c r="C10" s="983"/>
      <c r="D10" s="983"/>
      <c r="E10" s="983"/>
      <c r="F10" s="983"/>
      <c r="G10" s="983"/>
      <c r="H10" s="983"/>
      <c r="I10" s="983"/>
      <c r="J10" s="983"/>
      <c r="K10" s="983"/>
      <c r="L10" s="984"/>
    </row>
    <row r="11" spans="1:12" s="100" customFormat="1" x14ac:dyDescent="0.3">
      <c r="A11" s="143">
        <v>5</v>
      </c>
      <c r="B11" s="983" t="s">
        <v>250</v>
      </c>
      <c r="C11" s="983"/>
      <c r="D11" s="983"/>
      <c r="E11" s="983"/>
      <c r="F11" s="983"/>
      <c r="G11" s="983"/>
      <c r="H11" s="983"/>
      <c r="I11" s="983"/>
      <c r="J11" s="983"/>
      <c r="K11" s="983"/>
      <c r="L11" s="984"/>
    </row>
    <row r="12" spans="1:12" s="100" customFormat="1" x14ac:dyDescent="0.3">
      <c r="A12" s="143">
        <v>6</v>
      </c>
      <c r="B12" s="983" t="s">
        <v>249</v>
      </c>
      <c r="C12" s="983"/>
      <c r="D12" s="983"/>
      <c r="E12" s="983"/>
      <c r="F12" s="983"/>
      <c r="G12" s="983"/>
      <c r="H12" s="983"/>
      <c r="I12" s="983"/>
      <c r="J12" s="983"/>
      <c r="K12" s="983"/>
      <c r="L12" s="984"/>
    </row>
    <row r="13" spans="1:12" s="100" customFormat="1" x14ac:dyDescent="0.3">
      <c r="A13" s="143">
        <v>7</v>
      </c>
      <c r="B13" s="983" t="s">
        <v>475</v>
      </c>
      <c r="C13" s="983"/>
      <c r="D13" s="983"/>
      <c r="E13" s="983"/>
      <c r="F13" s="983"/>
      <c r="G13" s="983"/>
      <c r="H13" s="983"/>
      <c r="I13" s="983"/>
      <c r="J13" s="983"/>
      <c r="K13" s="983"/>
      <c r="L13" s="984"/>
    </row>
    <row r="14" spans="1:12" s="100" customFormat="1" x14ac:dyDescent="0.3">
      <c r="A14" s="143">
        <v>8</v>
      </c>
      <c r="B14" s="983" t="s">
        <v>387</v>
      </c>
      <c r="C14" s="983"/>
      <c r="D14" s="983"/>
      <c r="E14" s="983"/>
      <c r="F14" s="983"/>
      <c r="G14" s="983"/>
      <c r="H14" s="983"/>
      <c r="I14" s="983"/>
      <c r="J14" s="983"/>
      <c r="K14" s="983"/>
      <c r="L14" s="984"/>
    </row>
    <row r="15" spans="1:12" s="100" customFormat="1" x14ac:dyDescent="0.3">
      <c r="A15" s="143">
        <v>9</v>
      </c>
      <c r="B15" s="983" t="s">
        <v>253</v>
      </c>
      <c r="C15" s="983"/>
      <c r="D15" s="983"/>
      <c r="E15" s="983"/>
      <c r="F15" s="983"/>
      <c r="G15" s="983"/>
      <c r="H15" s="983"/>
      <c r="I15" s="983"/>
      <c r="J15" s="983"/>
      <c r="K15" s="983"/>
      <c r="L15" s="984"/>
    </row>
    <row r="16" spans="1:12" s="100" customFormat="1" x14ac:dyDescent="0.3">
      <c r="A16" s="143">
        <v>10</v>
      </c>
      <c r="B16" s="983" t="s">
        <v>252</v>
      </c>
      <c r="C16" s="983"/>
      <c r="D16" s="983"/>
      <c r="E16" s="983"/>
      <c r="F16" s="983"/>
      <c r="G16" s="983"/>
      <c r="H16" s="983"/>
      <c r="I16" s="983"/>
      <c r="J16" s="983"/>
      <c r="K16" s="983"/>
      <c r="L16" s="984"/>
    </row>
    <row r="17" spans="1:12" s="100" customFormat="1" x14ac:dyDescent="0.3">
      <c r="A17" s="143">
        <v>11</v>
      </c>
      <c r="B17" s="983" t="s">
        <v>251</v>
      </c>
      <c r="C17" s="983"/>
      <c r="D17" s="983"/>
      <c r="E17" s="983"/>
      <c r="F17" s="983"/>
      <c r="G17" s="983"/>
      <c r="H17" s="983"/>
      <c r="I17" s="983"/>
      <c r="J17" s="983"/>
      <c r="K17" s="983"/>
      <c r="L17" s="984"/>
    </row>
    <row r="18" spans="1:12" s="100" customFormat="1" ht="29.25" customHeight="1" x14ac:dyDescent="0.3">
      <c r="A18" s="143">
        <v>12</v>
      </c>
      <c r="B18" s="983" t="s">
        <v>417</v>
      </c>
      <c r="C18" s="983"/>
      <c r="D18" s="983"/>
      <c r="E18" s="983"/>
      <c r="F18" s="983"/>
      <c r="G18" s="983"/>
      <c r="H18" s="983"/>
      <c r="I18" s="983"/>
      <c r="J18" s="983"/>
      <c r="K18" s="983"/>
      <c r="L18" s="984"/>
    </row>
    <row r="19" spans="1:12" s="100" customFormat="1" x14ac:dyDescent="0.3">
      <c r="A19" s="143">
        <v>13</v>
      </c>
      <c r="B19" s="983" t="s">
        <v>403</v>
      </c>
      <c r="C19" s="983"/>
      <c r="D19" s="983"/>
      <c r="E19" s="983"/>
      <c r="F19" s="983"/>
      <c r="G19" s="983"/>
      <c r="H19" s="983"/>
      <c r="I19" s="983"/>
      <c r="J19" s="983"/>
      <c r="K19" s="983"/>
      <c r="L19" s="984"/>
    </row>
    <row r="20" spans="1:12" s="100" customFormat="1" x14ac:dyDescent="0.3">
      <c r="A20" s="143">
        <v>14</v>
      </c>
      <c r="B20" s="983" t="s">
        <v>523</v>
      </c>
      <c r="C20" s="983"/>
      <c r="D20" s="983"/>
      <c r="E20" s="983"/>
      <c r="F20" s="983"/>
      <c r="G20" s="983"/>
      <c r="H20" s="983"/>
      <c r="I20" s="983"/>
      <c r="J20" s="983"/>
      <c r="K20" s="983"/>
      <c r="L20" s="984"/>
    </row>
    <row r="21" spans="1:12" s="100" customFormat="1" ht="18" customHeight="1" thickBot="1" x14ac:dyDescent="0.35">
      <c r="A21" s="369"/>
      <c r="B21" s="1315"/>
      <c r="C21" s="1315"/>
      <c r="D21" s="1315"/>
      <c r="E21" s="1315"/>
      <c r="F21" s="1315"/>
      <c r="G21" s="1315"/>
      <c r="H21" s="1315"/>
      <c r="I21" s="1315"/>
      <c r="J21" s="1315"/>
      <c r="K21" s="1315"/>
      <c r="L21" s="1315"/>
    </row>
    <row r="22" spans="1:12" s="57" customFormat="1" ht="18" customHeight="1" x14ac:dyDescent="0.3">
      <c r="A22" s="1306" t="s">
        <v>257</v>
      </c>
      <c r="B22" s="1307"/>
      <c r="C22" s="1307"/>
      <c r="D22" s="1307"/>
      <c r="E22" s="1307"/>
      <c r="F22" s="1307"/>
      <c r="G22" s="1307"/>
      <c r="H22" s="1307"/>
      <c r="I22" s="1307"/>
      <c r="J22" s="1307"/>
      <c r="K22" s="1307"/>
      <c r="L22" s="1308"/>
    </row>
    <row r="23" spans="1:12" s="100" customFormat="1" ht="15" thickBot="1" x14ac:dyDescent="0.35">
      <c r="A23" s="1304" t="s">
        <v>446</v>
      </c>
      <c r="B23" s="1305"/>
      <c r="C23" s="1305"/>
      <c r="D23" s="1305"/>
      <c r="E23" s="1305"/>
      <c r="F23" s="1305"/>
      <c r="G23" s="1305"/>
      <c r="H23" s="1305"/>
      <c r="I23" s="368"/>
      <c r="J23" s="368"/>
      <c r="K23" s="368"/>
      <c r="L23" s="296"/>
    </row>
    <row r="24" spans="1:12" s="64" customFormat="1" ht="18" customHeight="1" thickBot="1" x14ac:dyDescent="0.35">
      <c r="A24" s="264" t="s">
        <v>320</v>
      </c>
      <c r="B24" s="1013"/>
      <c r="C24" s="1014"/>
      <c r="D24" s="1014"/>
      <c r="E24" s="1015"/>
      <c r="F24" s="264" t="s">
        <v>309</v>
      </c>
      <c r="G24" s="1016"/>
      <c r="H24" s="926"/>
      <c r="I24" s="926"/>
      <c r="J24" s="927"/>
      <c r="K24" s="67"/>
      <c r="L24" s="297"/>
    </row>
    <row r="25" spans="1:12" s="25" customFormat="1" ht="6" customHeight="1" thickBot="1" x14ac:dyDescent="0.35">
      <c r="A25" s="332"/>
      <c r="B25" s="129"/>
      <c r="C25" s="129"/>
      <c r="D25" s="129"/>
      <c r="E25" s="129"/>
      <c r="F25" s="129"/>
      <c r="G25" s="129"/>
      <c r="H25" s="129"/>
      <c r="I25" s="129"/>
      <c r="J25" s="129"/>
      <c r="K25" s="39"/>
      <c r="L25" s="333"/>
    </row>
    <row r="26" spans="1:12" s="57" customFormat="1" ht="18" customHeight="1" thickBot="1" x14ac:dyDescent="0.35">
      <c r="A26" s="303"/>
      <c r="B26" s="266"/>
      <c r="C26" s="1301" t="s">
        <v>258</v>
      </c>
      <c r="D26" s="1302"/>
      <c r="E26" s="1302"/>
      <c r="F26" s="1302"/>
      <c r="G26" s="1302"/>
      <c r="H26" s="1302"/>
      <c r="I26" s="1303"/>
      <c r="J26" s="266"/>
      <c r="K26" s="266"/>
      <c r="L26" s="277"/>
    </row>
    <row r="27" spans="1:12" s="25" customFormat="1" ht="4.5" customHeight="1" x14ac:dyDescent="0.3">
      <c r="A27" s="332"/>
      <c r="B27" s="129"/>
      <c r="C27" s="129"/>
      <c r="D27" s="129"/>
      <c r="E27" s="129"/>
      <c r="F27" s="129"/>
      <c r="G27" s="129"/>
      <c r="H27" s="129"/>
      <c r="I27" s="129"/>
      <c r="J27" s="129"/>
      <c r="K27" s="39"/>
      <c r="L27" s="333"/>
    </row>
    <row r="28" spans="1:12" s="13" customFormat="1" ht="18" customHeight="1" x14ac:dyDescent="0.3">
      <c r="A28" s="334" t="s">
        <v>25</v>
      </c>
      <c r="B28" s="231" t="s">
        <v>37</v>
      </c>
      <c r="C28" s="231" t="s">
        <v>36</v>
      </c>
      <c r="D28" s="231" t="s">
        <v>96</v>
      </c>
      <c r="E28" s="231" t="s">
        <v>139</v>
      </c>
      <c r="F28" s="231" t="s">
        <v>85</v>
      </c>
      <c r="G28" s="232" t="s">
        <v>45</v>
      </c>
      <c r="H28" s="226" t="s">
        <v>181</v>
      </c>
      <c r="I28" s="232" t="s">
        <v>149</v>
      </c>
      <c r="J28" s="233" t="s">
        <v>46</v>
      </c>
      <c r="K28" s="232" t="s">
        <v>151</v>
      </c>
      <c r="L28" s="335" t="s">
        <v>71</v>
      </c>
    </row>
    <row r="29" spans="1:12" s="100" customFormat="1" ht="18" customHeight="1" x14ac:dyDescent="0.3">
      <c r="A29" s="567"/>
      <c r="B29" s="560"/>
      <c r="C29" s="561"/>
      <c r="D29" s="202" t="s">
        <v>125</v>
      </c>
      <c r="E29" s="558"/>
      <c r="F29" s="202" t="s">
        <v>126</v>
      </c>
      <c r="G29" s="551"/>
      <c r="H29" s="215">
        <v>200</v>
      </c>
      <c r="I29" s="168">
        <f>G29*H29</f>
        <v>0</v>
      </c>
      <c r="J29" s="640"/>
      <c r="K29" s="51">
        <f>I29*J29</f>
        <v>0</v>
      </c>
      <c r="L29" s="183">
        <f>I29-K29</f>
        <v>0</v>
      </c>
    </row>
    <row r="30" spans="1:12" s="100" customFormat="1" ht="28.8" x14ac:dyDescent="0.3">
      <c r="A30" s="552"/>
      <c r="B30" s="590"/>
      <c r="C30" s="554"/>
      <c r="D30" s="202" t="s">
        <v>125</v>
      </c>
      <c r="E30" s="558"/>
      <c r="F30" s="171" t="s">
        <v>132</v>
      </c>
      <c r="G30" s="551"/>
      <c r="H30" s="215">
        <v>230</v>
      </c>
      <c r="I30" s="168">
        <f>G30*H30</f>
        <v>0</v>
      </c>
      <c r="J30" s="640"/>
      <c r="K30" s="51">
        <f>I30*J30</f>
        <v>0</v>
      </c>
      <c r="L30" s="183">
        <f>I30-K30</f>
        <v>0</v>
      </c>
    </row>
    <row r="31" spans="1:12" s="100" customFormat="1" ht="28.8" x14ac:dyDescent="0.3">
      <c r="A31" s="552"/>
      <c r="B31" s="590"/>
      <c r="C31" s="554"/>
      <c r="D31" s="202" t="s">
        <v>125</v>
      </c>
      <c r="E31" s="558"/>
      <c r="F31" s="171" t="s">
        <v>133</v>
      </c>
      <c r="G31" s="551"/>
      <c r="H31" s="215">
        <v>250</v>
      </c>
      <c r="I31" s="168">
        <f>G31*H31</f>
        <v>0</v>
      </c>
      <c r="J31" s="640"/>
      <c r="K31" s="51">
        <f>I31*J31</f>
        <v>0</v>
      </c>
      <c r="L31" s="183">
        <f>I31-K31</f>
        <v>0</v>
      </c>
    </row>
    <row r="32" spans="1:12" s="100" customFormat="1" ht="18" customHeight="1" thickBot="1" x14ac:dyDescent="0.35">
      <c r="A32" s="299"/>
      <c r="B32" s="104"/>
      <c r="C32" s="104"/>
      <c r="D32" s="104"/>
      <c r="E32" s="104"/>
      <c r="F32" s="104"/>
      <c r="G32" s="300"/>
      <c r="H32" s="300"/>
      <c r="I32" s="301"/>
      <c r="J32" s="300"/>
      <c r="K32" s="300"/>
      <c r="L32" s="298"/>
    </row>
    <row r="33" spans="1:13" s="57" customFormat="1" ht="18" customHeight="1" thickBot="1" x14ac:dyDescent="0.35">
      <c r="A33" s="303"/>
      <c r="B33" s="145"/>
      <c r="C33" s="268"/>
      <c r="D33" s="268"/>
      <c r="E33" s="268"/>
      <c r="F33" s="268"/>
      <c r="G33" s="1017" t="s">
        <v>291</v>
      </c>
      <c r="H33" s="1018"/>
      <c r="I33" s="1018"/>
      <c r="J33" s="1019"/>
      <c r="K33" s="998">
        <f>SUM(L29:L31)</f>
        <v>0</v>
      </c>
      <c r="L33" s="999"/>
    </row>
    <row r="34" spans="1:13" s="100" customFormat="1" ht="18" customHeight="1" thickBot="1" x14ac:dyDescent="0.35">
      <c r="A34" s="299"/>
      <c r="B34" s="104"/>
      <c r="C34" s="104"/>
      <c r="D34" s="104"/>
      <c r="E34" s="104"/>
      <c r="F34" s="104"/>
      <c r="G34" s="104"/>
      <c r="H34" s="104"/>
      <c r="I34" s="300"/>
      <c r="J34" s="301"/>
      <c r="K34" s="301"/>
      <c r="L34" s="339"/>
    </row>
    <row r="35" spans="1:13" s="57" customFormat="1" ht="18" customHeight="1" thickBot="1" x14ac:dyDescent="0.35">
      <c r="A35" s="303"/>
      <c r="B35" s="266"/>
      <c r="C35" s="1301" t="s">
        <v>259</v>
      </c>
      <c r="D35" s="1302"/>
      <c r="E35" s="1302"/>
      <c r="F35" s="1302"/>
      <c r="G35" s="1302"/>
      <c r="H35" s="1302"/>
      <c r="I35" s="1303"/>
      <c r="J35" s="266"/>
      <c r="K35" s="266"/>
      <c r="L35" s="277"/>
    </row>
    <row r="36" spans="1:13" s="100" customFormat="1" ht="6" customHeight="1" x14ac:dyDescent="0.3">
      <c r="A36" s="206"/>
      <c r="B36" s="368"/>
      <c r="C36" s="368"/>
      <c r="D36" s="368"/>
      <c r="E36" s="368"/>
      <c r="F36" s="368"/>
      <c r="G36" s="368"/>
      <c r="H36" s="368"/>
      <c r="I36" s="368"/>
      <c r="J36" s="368"/>
      <c r="K36" s="368"/>
      <c r="L36" s="296"/>
    </row>
    <row r="37" spans="1:13" s="100" customFormat="1" ht="18" customHeight="1" x14ac:dyDescent="0.3">
      <c r="A37" s="334" t="s">
        <v>25</v>
      </c>
      <c r="B37" s="231" t="s">
        <v>37</v>
      </c>
      <c r="C37" s="231" t="s">
        <v>36</v>
      </c>
      <c r="D37" s="231" t="s">
        <v>96</v>
      </c>
      <c r="E37" s="231" t="s">
        <v>139</v>
      </c>
      <c r="F37" s="231" t="s">
        <v>85</v>
      </c>
      <c r="G37" s="232" t="s">
        <v>45</v>
      </c>
      <c r="H37" s="226" t="s">
        <v>181</v>
      </c>
      <c r="I37" s="232" t="s">
        <v>149</v>
      </c>
      <c r="J37" s="233" t="s">
        <v>46</v>
      </c>
      <c r="K37" s="232" t="s">
        <v>151</v>
      </c>
      <c r="L37" s="335" t="s">
        <v>71</v>
      </c>
    </row>
    <row r="38" spans="1:13" s="100" customFormat="1" ht="18" customHeight="1" x14ac:dyDescent="0.3">
      <c r="A38" s="567"/>
      <c r="B38" s="560"/>
      <c r="C38" s="561"/>
      <c r="D38" s="202" t="s">
        <v>127</v>
      </c>
      <c r="E38" s="558"/>
      <c r="F38" s="202" t="s">
        <v>134</v>
      </c>
      <c r="G38" s="551"/>
      <c r="H38" s="215">
        <v>210</v>
      </c>
      <c r="I38" s="168">
        <f>G38*H38</f>
        <v>0</v>
      </c>
      <c r="J38" s="640"/>
      <c r="K38" s="51">
        <f>I38*J38</f>
        <v>0</v>
      </c>
      <c r="L38" s="183">
        <f>I38-K38</f>
        <v>0</v>
      </c>
    </row>
    <row r="39" spans="1:13" s="100" customFormat="1" ht="18" customHeight="1" x14ac:dyDescent="0.3">
      <c r="A39" s="552"/>
      <c r="B39" s="590"/>
      <c r="C39" s="554"/>
      <c r="D39" s="202" t="s">
        <v>127</v>
      </c>
      <c r="E39" s="558"/>
      <c r="F39" s="171" t="s">
        <v>129</v>
      </c>
      <c r="G39" s="551"/>
      <c r="H39" s="215">
        <v>150</v>
      </c>
      <c r="I39" s="168">
        <f>G39*H39</f>
        <v>0</v>
      </c>
      <c r="J39" s="640"/>
      <c r="K39" s="51">
        <f>I39*J39</f>
        <v>0</v>
      </c>
      <c r="L39" s="183">
        <f>I39-K39</f>
        <v>0</v>
      </c>
    </row>
    <row r="40" spans="1:13" s="100" customFormat="1" ht="28.8" x14ac:dyDescent="0.3">
      <c r="A40" s="552"/>
      <c r="B40" s="590"/>
      <c r="C40" s="554"/>
      <c r="D40" s="202" t="s">
        <v>128</v>
      </c>
      <c r="E40" s="558"/>
      <c r="F40" s="171" t="s">
        <v>135</v>
      </c>
      <c r="G40" s="551"/>
      <c r="H40" s="215">
        <v>150</v>
      </c>
      <c r="I40" s="168">
        <f>G40*H40</f>
        <v>0</v>
      </c>
      <c r="J40" s="640"/>
      <c r="K40" s="51">
        <f>I40*J40</f>
        <v>0</v>
      </c>
      <c r="L40" s="183">
        <f>I40-K40</f>
        <v>0</v>
      </c>
    </row>
    <row r="41" spans="1:13" s="100" customFormat="1" ht="18" customHeight="1" thickBot="1" x14ac:dyDescent="0.35">
      <c r="A41" s="299"/>
      <c r="B41" s="104"/>
      <c r="C41" s="104"/>
      <c r="D41" s="104"/>
      <c r="E41" s="104"/>
      <c r="F41" s="104"/>
      <c r="G41" s="300"/>
      <c r="H41" s="300"/>
      <c r="I41" s="301"/>
      <c r="J41" s="300"/>
      <c r="K41" s="300"/>
      <c r="L41" s="298"/>
    </row>
    <row r="42" spans="1:13" s="59" customFormat="1" ht="18" customHeight="1" thickBot="1" x14ac:dyDescent="0.35">
      <c r="A42" s="313"/>
      <c r="B42" s="87"/>
      <c r="C42" s="269"/>
      <c r="D42" s="269"/>
      <c r="E42" s="269"/>
      <c r="F42" s="269"/>
      <c r="G42" s="1007" t="s">
        <v>254</v>
      </c>
      <c r="H42" s="1008"/>
      <c r="I42" s="1008"/>
      <c r="J42" s="1009"/>
      <c r="K42" s="998">
        <f>SUM(L38:L40)</f>
        <v>0</v>
      </c>
      <c r="L42" s="999"/>
    </row>
    <row r="43" spans="1:13" s="59" customFormat="1" ht="18" customHeight="1" thickBot="1" x14ac:dyDescent="0.35">
      <c r="A43" s="313"/>
      <c r="B43" s="56"/>
      <c r="C43" s="56"/>
      <c r="D43" s="56"/>
      <c r="E43" s="56"/>
      <c r="F43" s="56"/>
      <c r="G43" s="56"/>
      <c r="H43" s="56"/>
      <c r="I43" s="56"/>
      <c r="J43" s="56"/>
      <c r="K43" s="60"/>
      <c r="L43" s="340"/>
      <c r="M43" s="87"/>
    </row>
    <row r="44" spans="1:13" s="27" customFormat="1" ht="18" customHeight="1" thickBot="1" x14ac:dyDescent="0.35">
      <c r="A44" s="1316" t="s">
        <v>81</v>
      </c>
      <c r="B44" s="1317"/>
      <c r="C44" s="1317"/>
      <c r="D44" s="1317"/>
      <c r="E44" s="1317"/>
      <c r="F44" s="1317"/>
      <c r="G44" s="1317"/>
      <c r="H44" s="1317"/>
      <c r="I44" s="1317"/>
      <c r="J44" s="1317"/>
      <c r="K44" s="1317"/>
      <c r="L44" s="1318"/>
    </row>
    <row r="45" spans="1:13" s="100" customFormat="1" ht="15" thickBot="1" x14ac:dyDescent="0.35">
      <c r="A45" s="1322" t="s">
        <v>292</v>
      </c>
      <c r="B45" s="1323"/>
      <c r="C45" s="1323"/>
      <c r="D45" s="1323"/>
      <c r="E45" s="1323"/>
      <c r="F45" s="1323"/>
      <c r="G45" s="1323"/>
      <c r="H45" s="1323"/>
      <c r="I45" s="368"/>
      <c r="J45" s="368"/>
      <c r="K45" s="368"/>
      <c r="L45" s="296"/>
    </row>
    <row r="46" spans="1:13" s="64" customFormat="1" ht="18" customHeight="1" thickBot="1" x14ac:dyDescent="0.35">
      <c r="A46" s="264" t="s">
        <v>320</v>
      </c>
      <c r="B46" s="1013"/>
      <c r="C46" s="1014"/>
      <c r="D46" s="1014"/>
      <c r="E46" s="1015"/>
      <c r="F46" s="264" t="s">
        <v>309</v>
      </c>
      <c r="G46" s="1016"/>
      <c r="H46" s="926"/>
      <c r="I46" s="926"/>
      <c r="J46" s="927"/>
      <c r="K46" s="67"/>
      <c r="L46" s="297"/>
    </row>
    <row r="47" spans="1:13" s="25" customFormat="1" ht="6" customHeight="1" thickBot="1" x14ac:dyDescent="0.35">
      <c r="A47" s="332"/>
      <c r="B47" s="129"/>
      <c r="C47" s="129"/>
      <c r="D47" s="129"/>
      <c r="E47" s="129"/>
      <c r="F47" s="129"/>
      <c r="G47" s="129"/>
      <c r="H47" s="129"/>
      <c r="I47" s="129"/>
      <c r="J47" s="129"/>
      <c r="K47" s="39"/>
      <c r="L47" s="333"/>
    </row>
    <row r="48" spans="1:13" s="57" customFormat="1" ht="18" customHeight="1" thickBot="1" x14ac:dyDescent="0.35">
      <c r="A48" s="303"/>
      <c r="B48" s="266"/>
      <c r="C48" s="1301" t="s">
        <v>130</v>
      </c>
      <c r="D48" s="1302"/>
      <c r="E48" s="1302"/>
      <c r="F48" s="1302"/>
      <c r="G48" s="1302"/>
      <c r="H48" s="1302"/>
      <c r="I48" s="1303"/>
      <c r="J48" s="266"/>
      <c r="K48" s="266"/>
      <c r="L48" s="277"/>
    </row>
    <row r="49" spans="1:12" s="25" customFormat="1" ht="4.5" customHeight="1" x14ac:dyDescent="0.3">
      <c r="A49" s="332"/>
      <c r="B49" s="129"/>
      <c r="C49" s="129"/>
      <c r="D49" s="129"/>
      <c r="E49" s="129"/>
      <c r="F49" s="129"/>
      <c r="G49" s="129"/>
      <c r="H49" s="129"/>
      <c r="I49" s="129"/>
      <c r="J49" s="129"/>
      <c r="K49" s="39"/>
      <c r="L49" s="333"/>
    </row>
    <row r="50" spans="1:12" s="100" customFormat="1" ht="18" customHeight="1" x14ac:dyDescent="0.3">
      <c r="A50" s="334" t="s">
        <v>25</v>
      </c>
      <c r="B50" s="231" t="s">
        <v>37</v>
      </c>
      <c r="C50" s="231" t="s">
        <v>36</v>
      </c>
      <c r="D50" s="231" t="s">
        <v>96</v>
      </c>
      <c r="E50" s="231" t="s">
        <v>139</v>
      </c>
      <c r="F50" s="231" t="s">
        <v>85</v>
      </c>
      <c r="G50" s="232" t="s">
        <v>45</v>
      </c>
      <c r="H50" s="226" t="s">
        <v>181</v>
      </c>
      <c r="I50" s="232" t="s">
        <v>149</v>
      </c>
      <c r="J50" s="233" t="s">
        <v>46</v>
      </c>
      <c r="K50" s="232" t="s">
        <v>151</v>
      </c>
      <c r="L50" s="335" t="s">
        <v>71</v>
      </c>
    </row>
    <row r="51" spans="1:12" s="100" customFormat="1" ht="18" customHeight="1" x14ac:dyDescent="0.3">
      <c r="A51" s="567"/>
      <c r="B51" s="560"/>
      <c r="C51" s="561"/>
      <c r="D51" s="234" t="s">
        <v>444</v>
      </c>
      <c r="E51" s="568"/>
      <c r="F51" s="234" t="s">
        <v>137</v>
      </c>
      <c r="G51" s="551"/>
      <c r="H51" s="215">
        <v>300</v>
      </c>
      <c r="I51" s="168">
        <f>G51*H51</f>
        <v>0</v>
      </c>
      <c r="J51" s="640"/>
      <c r="K51" s="51">
        <f>I51*J51</f>
        <v>0</v>
      </c>
      <c r="L51" s="183">
        <f>I51-K51</f>
        <v>0</v>
      </c>
    </row>
    <row r="52" spans="1:12" s="100" customFormat="1" ht="18" customHeight="1" x14ac:dyDescent="0.3">
      <c r="A52" s="552"/>
      <c r="B52" s="590"/>
      <c r="C52" s="554"/>
      <c r="D52" s="234" t="s">
        <v>445</v>
      </c>
      <c r="E52" s="568"/>
      <c r="F52" s="202" t="s">
        <v>136</v>
      </c>
      <c r="G52" s="551"/>
      <c r="H52" s="215">
        <v>200</v>
      </c>
      <c r="I52" s="168">
        <f>G52*H52</f>
        <v>0</v>
      </c>
      <c r="J52" s="640"/>
      <c r="K52" s="51">
        <f>I52*J52</f>
        <v>0</v>
      </c>
      <c r="L52" s="183">
        <f>I52-K52</f>
        <v>0</v>
      </c>
    </row>
    <row r="53" spans="1:12" s="100" customFormat="1" ht="18" customHeight="1" thickBot="1" x14ac:dyDescent="0.35">
      <c r="A53" s="299"/>
      <c r="B53" s="104"/>
      <c r="C53" s="104"/>
      <c r="D53" s="104"/>
      <c r="E53" s="104"/>
      <c r="F53" s="104"/>
      <c r="G53" s="300"/>
      <c r="H53" s="300"/>
      <c r="I53" s="301"/>
      <c r="J53" s="300"/>
      <c r="K53" s="300"/>
      <c r="L53" s="207"/>
    </row>
    <row r="54" spans="1:12" s="57" customFormat="1" ht="18" customHeight="1" thickBot="1" x14ac:dyDescent="0.35">
      <c r="A54" s="303"/>
      <c r="B54" s="145"/>
      <c r="C54" s="268"/>
      <c r="D54" s="268"/>
      <c r="E54" s="268"/>
      <c r="F54" s="268"/>
      <c r="G54" s="1017" t="s">
        <v>260</v>
      </c>
      <c r="H54" s="1018"/>
      <c r="I54" s="1018"/>
      <c r="J54" s="1019"/>
      <c r="K54" s="998">
        <f>SUM(L51:L52)</f>
        <v>0</v>
      </c>
      <c r="L54" s="999"/>
    </row>
    <row r="55" spans="1:12" s="100" customFormat="1" ht="18" customHeight="1" thickBot="1" x14ac:dyDescent="0.35">
      <c r="A55" s="299"/>
      <c r="B55" s="104"/>
      <c r="C55" s="104"/>
      <c r="D55" s="104"/>
      <c r="E55" s="104"/>
      <c r="F55" s="104"/>
      <c r="G55" s="104"/>
      <c r="H55" s="104"/>
      <c r="I55" s="300"/>
      <c r="J55" s="301"/>
      <c r="K55" s="301"/>
      <c r="L55" s="339"/>
    </row>
    <row r="56" spans="1:12" s="57" customFormat="1" ht="18" customHeight="1" thickBot="1" x14ac:dyDescent="0.35">
      <c r="A56" s="303"/>
      <c r="B56" s="266"/>
      <c r="C56" s="1301" t="s">
        <v>381</v>
      </c>
      <c r="D56" s="1302"/>
      <c r="E56" s="1302"/>
      <c r="F56" s="1302"/>
      <c r="G56" s="1302"/>
      <c r="H56" s="1302"/>
      <c r="I56" s="1303"/>
      <c r="J56" s="266"/>
      <c r="K56" s="266"/>
      <c r="L56" s="277"/>
    </row>
    <row r="57" spans="1:12" s="25" customFormat="1" ht="4.5" customHeight="1" x14ac:dyDescent="0.3">
      <c r="A57" s="332"/>
      <c r="B57" s="129"/>
      <c r="C57" s="129"/>
      <c r="D57" s="129"/>
      <c r="E57" s="129"/>
      <c r="F57" s="129"/>
      <c r="G57" s="129"/>
      <c r="H57" s="129"/>
      <c r="I57" s="129"/>
      <c r="J57" s="129"/>
      <c r="K57" s="39"/>
      <c r="L57" s="333"/>
    </row>
    <row r="58" spans="1:12" s="100" customFormat="1" ht="18" customHeight="1" x14ac:dyDescent="0.3">
      <c r="A58" s="334" t="s">
        <v>25</v>
      </c>
      <c r="B58" s="231" t="s">
        <v>37</v>
      </c>
      <c r="C58" s="231" t="s">
        <v>36</v>
      </c>
      <c r="D58" s="231" t="s">
        <v>96</v>
      </c>
      <c r="E58" s="231" t="s">
        <v>139</v>
      </c>
      <c r="F58" s="231" t="s">
        <v>85</v>
      </c>
      <c r="G58" s="232" t="s">
        <v>45</v>
      </c>
      <c r="H58" s="226" t="s">
        <v>181</v>
      </c>
      <c r="I58" s="232" t="s">
        <v>149</v>
      </c>
      <c r="J58" s="233" t="s">
        <v>46</v>
      </c>
      <c r="K58" s="232" t="s">
        <v>151</v>
      </c>
      <c r="L58" s="335" t="s">
        <v>71</v>
      </c>
    </row>
    <row r="59" spans="1:12" s="100" customFormat="1" ht="18" customHeight="1" x14ac:dyDescent="0.3">
      <c r="A59" s="567"/>
      <c r="B59" s="560"/>
      <c r="C59" s="561"/>
      <c r="D59" s="587" t="s">
        <v>490</v>
      </c>
      <c r="E59" s="568"/>
      <c r="F59" s="234" t="s">
        <v>382</v>
      </c>
      <c r="G59" s="551"/>
      <c r="H59" s="215">
        <v>300</v>
      </c>
      <c r="I59" s="168">
        <f>G59*H59</f>
        <v>0</v>
      </c>
      <c r="J59" s="640"/>
      <c r="K59" s="51">
        <f>I59*J59</f>
        <v>0</v>
      </c>
      <c r="L59" s="183">
        <f>I59-K59</f>
        <v>0</v>
      </c>
    </row>
    <row r="60" spans="1:12" s="100" customFormat="1" ht="18" customHeight="1" x14ac:dyDescent="0.3">
      <c r="A60" s="552"/>
      <c r="B60" s="590"/>
      <c r="C60" s="554"/>
      <c r="D60" s="587" t="s">
        <v>490</v>
      </c>
      <c r="E60" s="568"/>
      <c r="F60" s="202" t="s">
        <v>384</v>
      </c>
      <c r="G60" s="551"/>
      <c r="H60" s="215">
        <v>250</v>
      </c>
      <c r="I60" s="168">
        <f>G60*H60</f>
        <v>0</v>
      </c>
      <c r="J60" s="640"/>
      <c r="K60" s="51">
        <f>I60*J60</f>
        <v>0</v>
      </c>
      <c r="L60" s="183">
        <f>I60-K60</f>
        <v>0</v>
      </c>
    </row>
    <row r="61" spans="1:12" s="100" customFormat="1" ht="18" customHeight="1" thickBot="1" x14ac:dyDescent="0.35">
      <c r="A61" s="299"/>
      <c r="B61" s="104"/>
      <c r="C61" s="104"/>
      <c r="D61" s="104"/>
      <c r="E61" s="104"/>
      <c r="F61" s="104"/>
      <c r="G61" s="300"/>
      <c r="H61" s="300"/>
      <c r="I61" s="301"/>
      <c r="J61" s="300"/>
      <c r="K61" s="300"/>
      <c r="L61" s="207"/>
    </row>
    <row r="62" spans="1:12" s="57" customFormat="1" ht="18" customHeight="1" thickBot="1" x14ac:dyDescent="0.35">
      <c r="A62" s="303"/>
      <c r="B62" s="145"/>
      <c r="C62" s="268"/>
      <c r="D62" s="268"/>
      <c r="E62" s="268"/>
      <c r="F62" s="268"/>
      <c r="G62" s="1017" t="s">
        <v>383</v>
      </c>
      <c r="H62" s="1018"/>
      <c r="I62" s="1018"/>
      <c r="J62" s="1019"/>
      <c r="K62" s="998">
        <f>SUM(L59:L60)</f>
        <v>0</v>
      </c>
      <c r="L62" s="999"/>
    </row>
    <row r="63" spans="1:12" s="100" customFormat="1" ht="18" customHeight="1" thickBot="1" x14ac:dyDescent="0.35">
      <c r="A63" s="299"/>
      <c r="B63" s="104"/>
      <c r="C63" s="104"/>
      <c r="D63" s="104"/>
      <c r="E63" s="104"/>
      <c r="F63" s="104"/>
      <c r="G63" s="104"/>
      <c r="H63" s="104"/>
      <c r="I63" s="300"/>
      <c r="J63" s="301"/>
      <c r="K63" s="301"/>
      <c r="L63" s="339"/>
    </row>
    <row r="64" spans="1:12" s="100" customFormat="1" ht="18" customHeight="1" thickBot="1" x14ac:dyDescent="0.35">
      <c r="A64" s="299"/>
      <c r="B64" s="277"/>
      <c r="C64" s="1301" t="s">
        <v>385</v>
      </c>
      <c r="D64" s="1302"/>
      <c r="E64" s="1302"/>
      <c r="F64" s="1302"/>
      <c r="G64" s="1302"/>
      <c r="H64" s="1302"/>
      <c r="I64" s="1303"/>
      <c r="J64" s="278"/>
      <c r="K64" s="266"/>
      <c r="L64" s="277"/>
    </row>
    <row r="65" spans="1:12" s="100" customFormat="1" ht="6" customHeight="1" thickBot="1" x14ac:dyDescent="0.35">
      <c r="A65" s="206"/>
      <c r="B65" s="368"/>
      <c r="C65" s="368"/>
      <c r="D65" s="368"/>
      <c r="E65" s="368"/>
      <c r="F65" s="368"/>
      <c r="G65" s="368"/>
      <c r="H65" s="368"/>
      <c r="I65" s="368"/>
      <c r="J65" s="368"/>
      <c r="K65" s="368"/>
      <c r="L65" s="298"/>
    </row>
    <row r="66" spans="1:12" s="100" customFormat="1" x14ac:dyDescent="0.3">
      <c r="A66" s="326" t="s">
        <v>25</v>
      </c>
      <c r="B66" s="327" t="s">
        <v>37</v>
      </c>
      <c r="C66" s="327" t="s">
        <v>36</v>
      </c>
      <c r="D66" s="327" t="s">
        <v>51</v>
      </c>
      <c r="E66" s="327" t="s">
        <v>139</v>
      </c>
      <c r="F66" s="327" t="s">
        <v>85</v>
      </c>
      <c r="G66" s="328" t="s">
        <v>155</v>
      </c>
      <c r="H66" s="329" t="s">
        <v>181</v>
      </c>
      <c r="I66" s="328" t="s">
        <v>149</v>
      </c>
      <c r="J66" s="330" t="s">
        <v>46</v>
      </c>
      <c r="K66" s="328" t="s">
        <v>151</v>
      </c>
      <c r="L66" s="331" t="s">
        <v>71</v>
      </c>
    </row>
    <row r="67" spans="1:12" s="100" customFormat="1" ht="28.8" x14ac:dyDescent="0.3">
      <c r="A67" s="552"/>
      <c r="B67" s="590"/>
      <c r="C67" s="554"/>
      <c r="D67" s="171" t="s">
        <v>89</v>
      </c>
      <c r="E67" s="549"/>
      <c r="F67" s="352" t="s">
        <v>524</v>
      </c>
      <c r="G67" s="551"/>
      <c r="H67" s="215">
        <v>100</v>
      </c>
      <c r="I67" s="168">
        <f>G67*H67</f>
        <v>0</v>
      </c>
      <c r="J67" s="640"/>
      <c r="K67" s="51">
        <f>I67*J67</f>
        <v>0</v>
      </c>
      <c r="L67" s="183">
        <f>I67-K67</f>
        <v>0</v>
      </c>
    </row>
    <row r="68" spans="1:12" s="100" customFormat="1" ht="28.8" x14ac:dyDescent="0.3">
      <c r="A68" s="552"/>
      <c r="B68" s="590"/>
      <c r="C68" s="554"/>
      <c r="D68" s="171" t="s">
        <v>90</v>
      </c>
      <c r="E68" s="549"/>
      <c r="F68" s="352" t="s">
        <v>447</v>
      </c>
      <c r="G68" s="551"/>
      <c r="H68" s="215">
        <v>100</v>
      </c>
      <c r="I68" s="168">
        <f>G68*H68</f>
        <v>0</v>
      </c>
      <c r="J68" s="640"/>
      <c r="K68" s="51">
        <f>I68*J68</f>
        <v>0</v>
      </c>
      <c r="L68" s="183">
        <f>I68-K68</f>
        <v>0</v>
      </c>
    </row>
    <row r="69" spans="1:12" s="100" customFormat="1" ht="28.8" x14ac:dyDescent="0.3">
      <c r="A69" s="552"/>
      <c r="B69" s="590"/>
      <c r="C69" s="554"/>
      <c r="D69" s="171" t="s">
        <v>284</v>
      </c>
      <c r="E69" s="549"/>
      <c r="F69" s="377" t="s">
        <v>448</v>
      </c>
      <c r="G69" s="551"/>
      <c r="H69" s="215">
        <v>100</v>
      </c>
      <c r="I69" s="168">
        <f>G69*H69</f>
        <v>0</v>
      </c>
      <c r="J69" s="640"/>
      <c r="K69" s="51">
        <f>I69*J69</f>
        <v>0</v>
      </c>
      <c r="L69" s="183">
        <f>I69-K69</f>
        <v>0</v>
      </c>
    </row>
    <row r="70" spans="1:12" s="100" customFormat="1" ht="18" customHeight="1" thickBot="1" x14ac:dyDescent="0.35">
      <c r="A70" s="299"/>
      <c r="B70" s="104"/>
      <c r="C70" s="104"/>
      <c r="D70" s="104"/>
      <c r="E70" s="104"/>
      <c r="F70" s="300"/>
      <c r="G70" s="301"/>
      <c r="H70" s="301"/>
      <c r="I70" s="301"/>
      <c r="J70" s="300"/>
      <c r="K70" s="104"/>
      <c r="L70" s="298"/>
    </row>
    <row r="71" spans="1:12" s="27" customFormat="1" ht="18" customHeight="1" thickBot="1" x14ac:dyDescent="0.35">
      <c r="A71" s="341"/>
      <c r="B71" s="125"/>
      <c r="C71" s="268"/>
      <c r="D71" s="268"/>
      <c r="E71" s="279"/>
      <c r="F71" s="1018" t="s">
        <v>386</v>
      </c>
      <c r="G71" s="1018"/>
      <c r="H71" s="1018"/>
      <c r="I71" s="1018"/>
      <c r="J71" s="1019"/>
      <c r="K71" s="998">
        <f>SUM(L67:L69)</f>
        <v>0</v>
      </c>
      <c r="L71" s="999"/>
    </row>
    <row r="72" spans="1:12" s="27" customFormat="1" ht="18" customHeight="1" thickBot="1" x14ac:dyDescent="0.35">
      <c r="A72" s="341"/>
      <c r="B72" s="125"/>
      <c r="C72" s="268"/>
      <c r="D72" s="268"/>
      <c r="E72" s="268"/>
      <c r="F72" s="370"/>
      <c r="G72" s="370"/>
      <c r="H72" s="370"/>
      <c r="I72" s="370"/>
      <c r="J72" s="370"/>
      <c r="K72" s="125"/>
      <c r="L72" s="342"/>
    </row>
    <row r="73" spans="1:12" s="57" customFormat="1" ht="18" customHeight="1" thickBot="1" x14ac:dyDescent="0.35">
      <c r="A73" s="303"/>
      <c r="B73" s="266"/>
      <c r="C73" s="1301" t="s">
        <v>261</v>
      </c>
      <c r="D73" s="1302"/>
      <c r="E73" s="1302"/>
      <c r="F73" s="1302"/>
      <c r="G73" s="1302"/>
      <c r="H73" s="1302"/>
      <c r="I73" s="1303"/>
      <c r="J73" s="266"/>
      <c r="K73" s="266"/>
      <c r="L73" s="277"/>
    </row>
    <row r="74" spans="1:12" s="25" customFormat="1" ht="4.5" customHeight="1" x14ac:dyDescent="0.3">
      <c r="A74" s="332"/>
      <c r="B74" s="129"/>
      <c r="C74" s="129"/>
      <c r="D74" s="129"/>
      <c r="E74" s="129"/>
      <c r="F74" s="129"/>
      <c r="G74" s="129"/>
      <c r="H74" s="129"/>
      <c r="I74" s="129"/>
      <c r="J74" s="129"/>
      <c r="K74" s="39"/>
      <c r="L74" s="333"/>
    </row>
    <row r="75" spans="1:12" s="100" customFormat="1" ht="18" customHeight="1" x14ac:dyDescent="0.3">
      <c r="A75" s="334" t="s">
        <v>25</v>
      </c>
      <c r="B75" s="231" t="s">
        <v>37</v>
      </c>
      <c r="C75" s="231" t="s">
        <v>36</v>
      </c>
      <c r="D75" s="231" t="s">
        <v>96</v>
      </c>
      <c r="E75" s="231" t="s">
        <v>139</v>
      </c>
      <c r="F75" s="231" t="s">
        <v>85</v>
      </c>
      <c r="G75" s="232" t="s">
        <v>45</v>
      </c>
      <c r="H75" s="226" t="s">
        <v>181</v>
      </c>
      <c r="I75" s="232" t="s">
        <v>149</v>
      </c>
      <c r="J75" s="233" t="s">
        <v>46</v>
      </c>
      <c r="K75" s="232" t="s">
        <v>151</v>
      </c>
      <c r="L75" s="335" t="s">
        <v>71</v>
      </c>
    </row>
    <row r="76" spans="1:12" s="100" customFormat="1" ht="18" customHeight="1" x14ac:dyDescent="0.3">
      <c r="A76" s="567"/>
      <c r="B76" s="560"/>
      <c r="C76" s="561"/>
      <c r="D76" s="234" t="s">
        <v>508</v>
      </c>
      <c r="E76" s="568"/>
      <c r="F76" s="234" t="s">
        <v>510</v>
      </c>
      <c r="G76" s="551"/>
      <c r="H76" s="215">
        <v>480</v>
      </c>
      <c r="I76" s="168">
        <f>G76*H76</f>
        <v>0</v>
      </c>
      <c r="J76" s="640"/>
      <c r="K76" s="51">
        <f>I76*J76</f>
        <v>0</v>
      </c>
      <c r="L76" s="183">
        <f>I76-K76</f>
        <v>0</v>
      </c>
    </row>
    <row r="77" spans="1:12" s="100" customFormat="1" ht="18" customHeight="1" x14ac:dyDescent="0.3">
      <c r="A77" s="552"/>
      <c r="B77" s="590"/>
      <c r="C77" s="554"/>
      <c r="D77" s="234" t="s">
        <v>509</v>
      </c>
      <c r="E77" s="568"/>
      <c r="F77" s="234" t="s">
        <v>140</v>
      </c>
      <c r="G77" s="551"/>
      <c r="H77" s="215">
        <v>480</v>
      </c>
      <c r="I77" s="168">
        <f>G77*H77</f>
        <v>0</v>
      </c>
      <c r="J77" s="640"/>
      <c r="K77" s="51">
        <f>I77*J77</f>
        <v>0</v>
      </c>
      <c r="L77" s="183">
        <f>I77-K77</f>
        <v>0</v>
      </c>
    </row>
    <row r="78" spans="1:12" s="100" customFormat="1" ht="28.8" x14ac:dyDescent="0.3">
      <c r="A78" s="552"/>
      <c r="B78" s="590"/>
      <c r="C78" s="554"/>
      <c r="D78" s="202" t="s">
        <v>511</v>
      </c>
      <c r="E78" s="558"/>
      <c r="F78" s="171" t="s">
        <v>138</v>
      </c>
      <c r="G78" s="551"/>
      <c r="H78" s="215">
        <v>480</v>
      </c>
      <c r="I78" s="168">
        <f>G78*H78</f>
        <v>0</v>
      </c>
      <c r="J78" s="640"/>
      <c r="K78" s="51">
        <f>I78*J78</f>
        <v>0</v>
      </c>
      <c r="L78" s="183">
        <f>I78-K78</f>
        <v>0</v>
      </c>
    </row>
    <row r="79" spans="1:12" s="100" customFormat="1" ht="18" customHeight="1" thickBot="1" x14ac:dyDescent="0.35">
      <c r="A79" s="299"/>
      <c r="B79" s="104"/>
      <c r="C79" s="104"/>
      <c r="D79" s="104"/>
      <c r="E79" s="104"/>
      <c r="F79" s="104"/>
      <c r="G79" s="300"/>
      <c r="H79" s="300"/>
      <c r="I79" s="301"/>
      <c r="J79" s="300"/>
      <c r="K79" s="300"/>
      <c r="L79" s="298"/>
    </row>
    <row r="80" spans="1:12" s="57" customFormat="1" ht="18" customHeight="1" thickBot="1" x14ac:dyDescent="0.35">
      <c r="A80" s="303"/>
      <c r="B80" s="268"/>
      <c r="C80" s="268"/>
      <c r="D80" s="268"/>
      <c r="E80" s="268"/>
      <c r="F80" s="268"/>
      <c r="G80" s="1017" t="s">
        <v>262</v>
      </c>
      <c r="H80" s="1018"/>
      <c r="I80" s="1018"/>
      <c r="J80" s="1019"/>
      <c r="K80" s="998">
        <f>SUM(L76:L78)</f>
        <v>0</v>
      </c>
      <c r="L80" s="999"/>
    </row>
    <row r="81" spans="1:12" s="57" customFormat="1" ht="8.25" customHeight="1" thickBot="1" x14ac:dyDescent="0.35">
      <c r="A81" s="304"/>
      <c r="B81" s="305"/>
      <c r="C81" s="305"/>
      <c r="D81" s="305"/>
      <c r="E81" s="305"/>
      <c r="F81" s="305"/>
      <c r="G81" s="306"/>
      <c r="H81" s="306"/>
      <c r="I81" s="306"/>
      <c r="J81" s="306"/>
      <c r="K81" s="322"/>
      <c r="L81" s="308"/>
    </row>
    <row r="82" spans="1:12" s="100" customFormat="1" ht="18" customHeight="1" thickBot="1" x14ac:dyDescent="0.35">
      <c r="I82" s="102"/>
      <c r="J82" s="103"/>
      <c r="K82" s="103"/>
      <c r="L82" s="58"/>
    </row>
    <row r="83" spans="1:12" s="100" customFormat="1" ht="18" customHeight="1" thickBot="1" x14ac:dyDescent="0.35">
      <c r="A83" s="1319" t="s">
        <v>82</v>
      </c>
      <c r="B83" s="1320"/>
      <c r="C83" s="1320"/>
      <c r="D83" s="1320"/>
      <c r="E83" s="1320"/>
      <c r="F83" s="1320"/>
      <c r="G83" s="1320"/>
      <c r="H83" s="1320"/>
      <c r="I83" s="1320"/>
      <c r="J83" s="1320"/>
      <c r="K83" s="1320"/>
      <c r="L83" s="1321"/>
    </row>
    <row r="84" spans="1:12" s="100" customFormat="1" ht="4.5" customHeight="1" thickBot="1" x14ac:dyDescent="0.35">
      <c r="A84" s="206"/>
      <c r="B84" s="368"/>
      <c r="C84" s="368"/>
      <c r="D84" s="368"/>
      <c r="E84" s="368"/>
      <c r="F84" s="368"/>
      <c r="G84" s="368"/>
      <c r="H84" s="368"/>
      <c r="I84" s="368"/>
      <c r="J84" s="368"/>
      <c r="K84" s="368"/>
      <c r="L84" s="296"/>
    </row>
    <row r="85" spans="1:12" s="64" customFormat="1" ht="18" customHeight="1" thickBot="1" x14ac:dyDescent="0.35">
      <c r="A85" s="264" t="s">
        <v>320</v>
      </c>
      <c r="B85" s="1013"/>
      <c r="C85" s="1014"/>
      <c r="D85" s="1014"/>
      <c r="E85" s="1015"/>
      <c r="F85" s="264" t="s">
        <v>309</v>
      </c>
      <c r="G85" s="1016"/>
      <c r="H85" s="926"/>
      <c r="I85" s="926"/>
      <c r="J85" s="927"/>
      <c r="K85" s="67"/>
      <c r="L85" s="297"/>
    </row>
    <row r="86" spans="1:12" s="25" customFormat="1" ht="6" customHeight="1" thickBot="1" x14ac:dyDescent="0.35">
      <c r="A86" s="332"/>
      <c r="B86" s="129"/>
      <c r="C86" s="129"/>
      <c r="D86" s="129"/>
      <c r="E86" s="129"/>
      <c r="F86" s="129"/>
      <c r="G86" s="129"/>
      <c r="H86" s="129"/>
      <c r="I86" s="129"/>
      <c r="J86" s="129"/>
      <c r="K86" s="39"/>
      <c r="L86" s="333"/>
    </row>
    <row r="87" spans="1:12" s="57" customFormat="1" ht="18" customHeight="1" thickBot="1" x14ac:dyDescent="0.35">
      <c r="A87" s="303"/>
      <c r="B87" s="266"/>
      <c r="C87" s="1301" t="s">
        <v>83</v>
      </c>
      <c r="D87" s="1302"/>
      <c r="E87" s="1302"/>
      <c r="F87" s="1302"/>
      <c r="G87" s="1302"/>
      <c r="H87" s="1302"/>
      <c r="I87" s="1303"/>
      <c r="J87" s="266"/>
      <c r="K87" s="266"/>
      <c r="L87" s="277"/>
    </row>
    <row r="88" spans="1:12" s="100" customFormat="1" ht="4.5" customHeight="1" x14ac:dyDescent="0.3">
      <c r="A88" s="206"/>
      <c r="B88" s="368"/>
      <c r="C88" s="368"/>
      <c r="D88" s="368"/>
      <c r="E88" s="368"/>
      <c r="F88" s="368"/>
      <c r="G88" s="368"/>
      <c r="H88" s="368"/>
      <c r="I88" s="368"/>
      <c r="J88" s="368"/>
      <c r="K88" s="368"/>
      <c r="L88" s="296"/>
    </row>
    <row r="89" spans="1:12" s="100" customFormat="1" ht="18" customHeight="1" x14ac:dyDescent="0.3">
      <c r="A89" s="334" t="s">
        <v>25</v>
      </c>
      <c r="B89" s="231" t="s">
        <v>37</v>
      </c>
      <c r="C89" s="231" t="s">
        <v>36</v>
      </c>
      <c r="D89" s="231" t="s">
        <v>96</v>
      </c>
      <c r="E89" s="231" t="s">
        <v>139</v>
      </c>
      <c r="F89" s="231" t="s">
        <v>85</v>
      </c>
      <c r="G89" s="232" t="s">
        <v>45</v>
      </c>
      <c r="H89" s="226" t="s">
        <v>181</v>
      </c>
      <c r="I89" s="232" t="s">
        <v>149</v>
      </c>
      <c r="J89" s="233" t="s">
        <v>46</v>
      </c>
      <c r="K89" s="232" t="s">
        <v>151</v>
      </c>
      <c r="L89" s="335" t="s">
        <v>71</v>
      </c>
    </row>
    <row r="90" spans="1:12" s="100" customFormat="1" ht="43.2" x14ac:dyDescent="0.3">
      <c r="A90" s="567"/>
      <c r="B90" s="560"/>
      <c r="C90" s="561"/>
      <c r="D90" s="202" t="s">
        <v>525</v>
      </c>
      <c r="E90" s="558"/>
      <c r="F90" s="171" t="s">
        <v>526</v>
      </c>
      <c r="G90" s="551"/>
      <c r="H90" s="215">
        <v>220</v>
      </c>
      <c r="I90" s="168">
        <f>G90*H90</f>
        <v>0</v>
      </c>
      <c r="J90" s="640"/>
      <c r="K90" s="51">
        <f>I90*J90</f>
        <v>0</v>
      </c>
      <c r="L90" s="183">
        <f>I90-K90</f>
        <v>0</v>
      </c>
    </row>
    <row r="91" spans="1:12" s="100" customFormat="1" ht="43.2" x14ac:dyDescent="0.3">
      <c r="A91" s="552"/>
      <c r="B91" s="590"/>
      <c r="C91" s="554"/>
      <c r="D91" s="202" t="s">
        <v>491</v>
      </c>
      <c r="E91" s="558"/>
      <c r="F91" s="171" t="s">
        <v>121</v>
      </c>
      <c r="G91" s="551"/>
      <c r="H91" s="215">
        <v>220</v>
      </c>
      <c r="I91" s="168">
        <f>G91*H91</f>
        <v>0</v>
      </c>
      <c r="J91" s="640"/>
      <c r="K91" s="51">
        <f>I91*J91</f>
        <v>0</v>
      </c>
      <c r="L91" s="183">
        <f>I91-K91</f>
        <v>0</v>
      </c>
    </row>
    <row r="92" spans="1:12" s="100" customFormat="1" ht="18" customHeight="1" thickBot="1" x14ac:dyDescent="0.35">
      <c r="A92" s="299"/>
      <c r="B92" s="104"/>
      <c r="C92" s="104"/>
      <c r="D92" s="104"/>
      <c r="E92" s="104"/>
      <c r="F92" s="104"/>
      <c r="G92" s="300"/>
      <c r="H92" s="300"/>
      <c r="I92" s="301"/>
      <c r="J92" s="300"/>
      <c r="K92" s="300"/>
      <c r="L92" s="298"/>
    </row>
    <row r="93" spans="1:12" s="57" customFormat="1" ht="18" customHeight="1" thickBot="1" x14ac:dyDescent="0.35">
      <c r="A93" s="303"/>
      <c r="B93" s="268"/>
      <c r="C93" s="268"/>
      <c r="D93" s="268"/>
      <c r="E93" s="268"/>
      <c r="F93" s="268"/>
      <c r="G93" s="1017" t="s">
        <v>255</v>
      </c>
      <c r="H93" s="1018"/>
      <c r="I93" s="1018"/>
      <c r="J93" s="1019"/>
      <c r="K93" s="998">
        <f>SUM(L90:L91)</f>
        <v>0</v>
      </c>
      <c r="L93" s="999"/>
    </row>
    <row r="94" spans="1:12" s="100" customFormat="1" ht="18" customHeight="1" thickBot="1" x14ac:dyDescent="0.35">
      <c r="A94" s="206"/>
      <c r="B94" s="368"/>
      <c r="C94" s="368"/>
      <c r="D94" s="368"/>
      <c r="E94" s="368"/>
      <c r="F94" s="368"/>
      <c r="G94" s="368"/>
      <c r="H94" s="368"/>
      <c r="I94" s="368"/>
      <c r="J94" s="368"/>
      <c r="K94" s="368"/>
      <c r="L94" s="296"/>
    </row>
    <row r="95" spans="1:12" s="57" customFormat="1" ht="18" customHeight="1" thickBot="1" x14ac:dyDescent="0.35">
      <c r="A95" s="303"/>
      <c r="B95" s="266"/>
      <c r="C95" s="1301" t="s">
        <v>84</v>
      </c>
      <c r="D95" s="1302"/>
      <c r="E95" s="1302"/>
      <c r="F95" s="1302"/>
      <c r="G95" s="1302"/>
      <c r="H95" s="1302"/>
      <c r="I95" s="1302"/>
      <c r="J95" s="1303"/>
      <c r="K95" s="266"/>
      <c r="L95" s="277"/>
    </row>
    <row r="96" spans="1:12" s="100" customFormat="1" ht="6.75" customHeight="1" x14ac:dyDescent="0.3">
      <c r="A96" s="206"/>
      <c r="B96" s="368"/>
      <c r="C96" s="368"/>
      <c r="D96" s="368"/>
      <c r="E96" s="368"/>
      <c r="F96" s="368"/>
      <c r="G96" s="368"/>
      <c r="H96" s="368"/>
      <c r="I96" s="368"/>
      <c r="J96" s="368"/>
      <c r="K96" s="368"/>
      <c r="L96" s="296"/>
    </row>
    <row r="97" spans="1:12" s="100" customFormat="1" ht="18" customHeight="1" x14ac:dyDescent="0.3">
      <c r="A97" s="334" t="s">
        <v>25</v>
      </c>
      <c r="B97" s="231" t="s">
        <v>37</v>
      </c>
      <c r="C97" s="231" t="s">
        <v>36</v>
      </c>
      <c r="D97" s="231" t="s">
        <v>96</v>
      </c>
      <c r="E97" s="231" t="s">
        <v>139</v>
      </c>
      <c r="F97" s="231" t="s">
        <v>85</v>
      </c>
      <c r="G97" s="232" t="s">
        <v>45</v>
      </c>
      <c r="H97" s="226" t="s">
        <v>181</v>
      </c>
      <c r="I97" s="232" t="s">
        <v>149</v>
      </c>
      <c r="J97" s="233" t="s">
        <v>46</v>
      </c>
      <c r="K97" s="232" t="s">
        <v>151</v>
      </c>
      <c r="L97" s="335" t="s">
        <v>71</v>
      </c>
    </row>
    <row r="98" spans="1:12" s="100" customFormat="1" ht="29.25" customHeight="1" x14ac:dyDescent="0.3">
      <c r="A98" s="567"/>
      <c r="B98" s="560"/>
      <c r="C98" s="561"/>
      <c r="D98" s="234" t="s">
        <v>492</v>
      </c>
      <c r="E98" s="561"/>
      <c r="F98" s="171" t="s">
        <v>122</v>
      </c>
      <c r="G98" s="551"/>
      <c r="H98" s="215">
        <v>180</v>
      </c>
      <c r="I98" s="168">
        <f>G98*H98</f>
        <v>0</v>
      </c>
      <c r="J98" s="640"/>
      <c r="K98" s="51">
        <f>I98*J98</f>
        <v>0</v>
      </c>
      <c r="L98" s="183">
        <f>I98-K98</f>
        <v>0</v>
      </c>
    </row>
    <row r="99" spans="1:12" s="100" customFormat="1" ht="28.8" x14ac:dyDescent="0.3">
      <c r="A99" s="552"/>
      <c r="B99" s="590"/>
      <c r="C99" s="554"/>
      <c r="D99" s="234" t="s">
        <v>492</v>
      </c>
      <c r="E99" s="554"/>
      <c r="F99" s="171" t="s">
        <v>123</v>
      </c>
      <c r="G99" s="551"/>
      <c r="H99" s="215">
        <v>180</v>
      </c>
      <c r="I99" s="168">
        <f>G99*H99</f>
        <v>0</v>
      </c>
      <c r="J99" s="640"/>
      <c r="K99" s="51">
        <f>I99*J99</f>
        <v>0</v>
      </c>
      <c r="L99" s="183">
        <f>I99-K99</f>
        <v>0</v>
      </c>
    </row>
    <row r="100" spans="1:12" s="100" customFormat="1" ht="28.8" x14ac:dyDescent="0.3">
      <c r="A100" s="552"/>
      <c r="B100" s="590"/>
      <c r="C100" s="554"/>
      <c r="D100" s="234" t="s">
        <v>492</v>
      </c>
      <c r="E100" s="554"/>
      <c r="F100" s="171" t="s">
        <v>124</v>
      </c>
      <c r="G100" s="551"/>
      <c r="H100" s="215">
        <v>180</v>
      </c>
      <c r="I100" s="168">
        <f>G100*H100</f>
        <v>0</v>
      </c>
      <c r="J100" s="640"/>
      <c r="K100" s="51">
        <f>I100*J100</f>
        <v>0</v>
      </c>
      <c r="L100" s="183">
        <f>I100-K100</f>
        <v>0</v>
      </c>
    </row>
    <row r="101" spans="1:12" s="100" customFormat="1" ht="18" customHeight="1" thickBot="1" x14ac:dyDescent="0.35">
      <c r="A101" s="299"/>
      <c r="B101" s="104"/>
      <c r="C101" s="104"/>
      <c r="D101" s="104"/>
      <c r="E101" s="104"/>
      <c r="F101" s="104"/>
      <c r="G101" s="300"/>
      <c r="H101" s="300"/>
      <c r="I101" s="301"/>
      <c r="J101" s="300"/>
      <c r="K101" s="300"/>
      <c r="L101" s="298"/>
    </row>
    <row r="102" spans="1:12" s="57" customFormat="1" ht="18" customHeight="1" thickBot="1" x14ac:dyDescent="0.35">
      <c r="A102" s="303"/>
      <c r="B102" s="268"/>
      <c r="C102" s="268"/>
      <c r="D102" s="268"/>
      <c r="E102" s="268"/>
      <c r="F102" s="268"/>
      <c r="G102" s="1017" t="s">
        <v>256</v>
      </c>
      <c r="H102" s="1018"/>
      <c r="I102" s="1018"/>
      <c r="J102" s="1019"/>
      <c r="K102" s="998">
        <f>SUM(L98:L100)</f>
        <v>0</v>
      </c>
      <c r="L102" s="999"/>
    </row>
    <row r="103" spans="1:12" s="100" customFormat="1" ht="8.25" customHeight="1" thickBot="1" x14ac:dyDescent="0.35">
      <c r="A103" s="336"/>
      <c r="B103" s="337"/>
      <c r="C103" s="337"/>
      <c r="D103" s="337"/>
      <c r="E103" s="337"/>
      <c r="F103" s="337"/>
      <c r="G103" s="337"/>
      <c r="H103" s="337"/>
      <c r="I103" s="337"/>
      <c r="J103" s="337"/>
      <c r="K103" s="337"/>
      <c r="L103" s="338"/>
    </row>
    <row r="104" spans="1:12" s="100" customFormat="1" ht="18" customHeight="1" thickBot="1" x14ac:dyDescent="0.35">
      <c r="A104" s="369"/>
      <c r="B104" s="369"/>
      <c r="C104" s="369"/>
      <c r="D104" s="369"/>
      <c r="E104" s="369"/>
      <c r="F104" s="369"/>
      <c r="G104" s="369"/>
      <c r="H104" s="369"/>
      <c r="I104" s="369"/>
      <c r="J104" s="369"/>
      <c r="K104" s="369"/>
      <c r="L104" s="11"/>
    </row>
    <row r="105" spans="1:12" s="27" customFormat="1" ht="18" customHeight="1" thickBot="1" x14ac:dyDescent="0.35">
      <c r="A105" s="268"/>
      <c r="B105" s="268"/>
      <c r="C105" s="268"/>
      <c r="D105" s="268"/>
      <c r="E105" s="268"/>
      <c r="F105" s="1017" t="s">
        <v>147</v>
      </c>
      <c r="G105" s="1018"/>
      <c r="H105" s="1018"/>
      <c r="I105" s="1018"/>
      <c r="J105" s="1019"/>
      <c r="K105" s="1299">
        <f>K102+K93+K80+K54+K42+K33+K62+K71</f>
        <v>0</v>
      </c>
      <c r="L105" s="1300"/>
    </row>
    <row r="106" spans="1:12" s="100" customFormat="1" ht="18" customHeight="1" x14ac:dyDescent="0.3">
      <c r="A106" s="369"/>
      <c r="B106" s="369"/>
      <c r="C106" s="369"/>
      <c r="D106" s="369"/>
      <c r="E106" s="369"/>
      <c r="F106" s="369"/>
      <c r="G106" s="369"/>
      <c r="H106" s="369"/>
      <c r="I106" s="369"/>
      <c r="J106" s="369"/>
      <c r="K106" s="369"/>
      <c r="L106" s="369"/>
    </row>
    <row r="107" spans="1:12" s="100" customFormat="1" ht="18" customHeight="1" x14ac:dyDescent="0.3">
      <c r="A107" s="369"/>
      <c r="B107" s="369"/>
      <c r="C107" s="369"/>
      <c r="D107" s="369"/>
      <c r="E107" s="369"/>
      <c r="F107" s="369"/>
      <c r="G107" s="369"/>
      <c r="H107" s="369"/>
      <c r="I107" s="369"/>
      <c r="J107" s="369"/>
      <c r="K107" s="369"/>
      <c r="L107" s="369"/>
    </row>
    <row r="108" spans="1:12" s="100" customFormat="1" ht="18" customHeight="1" x14ac:dyDescent="0.3">
      <c r="A108" s="369"/>
      <c r="B108" s="369"/>
      <c r="C108" s="369"/>
      <c r="D108" s="369"/>
      <c r="E108" s="369"/>
      <c r="F108" s="369"/>
      <c r="G108" s="369"/>
      <c r="H108" s="369"/>
      <c r="I108" s="369"/>
      <c r="J108" s="369"/>
      <c r="K108" s="369"/>
      <c r="L108" s="369"/>
    </row>
    <row r="109" spans="1:12" s="100" customFormat="1" ht="18" customHeight="1" x14ac:dyDescent="0.3">
      <c r="A109" s="369"/>
      <c r="B109" s="369"/>
      <c r="C109" s="369"/>
      <c r="D109" s="369"/>
      <c r="E109" s="369"/>
      <c r="F109" s="369"/>
      <c r="G109" s="369"/>
      <c r="H109" s="369"/>
      <c r="I109" s="369"/>
      <c r="J109" s="369"/>
      <c r="K109" s="369"/>
      <c r="L109" s="369"/>
    </row>
    <row r="110" spans="1:12" s="100" customFormat="1" ht="18" customHeight="1" x14ac:dyDescent="0.3">
      <c r="A110" s="369"/>
      <c r="B110" s="369"/>
      <c r="C110" s="369"/>
      <c r="D110" s="369"/>
      <c r="E110" s="369"/>
      <c r="F110" s="369"/>
      <c r="G110" s="369"/>
      <c r="H110" s="369"/>
      <c r="I110" s="369"/>
      <c r="J110" s="369"/>
      <c r="K110" s="369"/>
      <c r="L110" s="369"/>
    </row>
    <row r="111" spans="1:12" s="100" customFormat="1" ht="18" customHeight="1" x14ac:dyDescent="0.3">
      <c r="A111" s="369"/>
      <c r="B111" s="369"/>
      <c r="C111" s="369"/>
      <c r="D111" s="369"/>
      <c r="E111" s="369"/>
      <c r="F111" s="369"/>
      <c r="G111" s="369"/>
      <c r="H111" s="369"/>
      <c r="I111" s="369"/>
      <c r="J111" s="369"/>
      <c r="K111" s="369"/>
      <c r="L111" s="369"/>
    </row>
    <row r="112" spans="1:12" s="100" customFormat="1" ht="18" customHeight="1" x14ac:dyDescent="0.3">
      <c r="A112" s="369"/>
      <c r="B112" s="369"/>
      <c r="C112" s="369"/>
      <c r="D112" s="369"/>
      <c r="E112" s="369"/>
      <c r="F112" s="369"/>
      <c r="G112" s="369"/>
      <c r="H112" s="369"/>
      <c r="I112" s="369"/>
      <c r="J112" s="369"/>
      <c r="K112" s="369"/>
      <c r="L112" s="369"/>
    </row>
    <row r="113" spans="1:12" s="100" customFormat="1" ht="18" customHeight="1" x14ac:dyDescent="0.3">
      <c r="A113" s="369"/>
      <c r="B113" s="369"/>
      <c r="C113" s="369"/>
      <c r="D113" s="369"/>
      <c r="E113" s="369"/>
      <c r="F113" s="369"/>
      <c r="G113" s="369"/>
      <c r="H113" s="369"/>
      <c r="I113" s="369"/>
      <c r="J113" s="369"/>
      <c r="K113" s="369"/>
      <c r="L113" s="369"/>
    </row>
    <row r="114" spans="1:12" s="100" customFormat="1" ht="18" customHeight="1" x14ac:dyDescent="0.3">
      <c r="A114" s="369"/>
      <c r="B114" s="369"/>
      <c r="C114" s="369"/>
      <c r="D114" s="369"/>
      <c r="E114" s="369"/>
      <c r="F114" s="369"/>
      <c r="G114" s="369"/>
      <c r="H114" s="369"/>
      <c r="I114" s="369"/>
      <c r="J114" s="369"/>
      <c r="K114" s="369"/>
      <c r="L114" s="369"/>
    </row>
    <row r="115" spans="1:12" s="100" customFormat="1" ht="18" customHeight="1" x14ac:dyDescent="0.3">
      <c r="A115" s="369"/>
      <c r="B115" s="369"/>
      <c r="C115" s="369"/>
      <c r="D115" s="369"/>
      <c r="E115" s="369"/>
      <c r="F115" s="369"/>
      <c r="G115" s="369"/>
      <c r="H115" s="369"/>
      <c r="I115" s="369"/>
      <c r="J115" s="369"/>
      <c r="K115" s="369"/>
      <c r="L115" s="369"/>
    </row>
    <row r="116" spans="1:12" s="100" customFormat="1" ht="18" customHeight="1" x14ac:dyDescent="0.3">
      <c r="A116" s="369"/>
      <c r="B116" s="369"/>
      <c r="C116" s="369"/>
      <c r="D116" s="369"/>
      <c r="E116" s="369"/>
      <c r="F116" s="369"/>
      <c r="G116" s="369"/>
      <c r="H116" s="369"/>
      <c r="I116" s="369"/>
      <c r="J116" s="369"/>
      <c r="K116" s="369"/>
      <c r="L116" s="369"/>
    </row>
    <row r="117" spans="1:12" s="100" customFormat="1" ht="18" customHeight="1" x14ac:dyDescent="0.3">
      <c r="A117" s="369"/>
      <c r="B117" s="369"/>
      <c r="C117" s="369"/>
      <c r="D117" s="369"/>
      <c r="E117" s="369"/>
      <c r="F117" s="369"/>
      <c r="G117" s="369"/>
      <c r="H117" s="369"/>
      <c r="I117" s="369"/>
      <c r="J117" s="369"/>
      <c r="K117" s="369"/>
      <c r="L117" s="369"/>
    </row>
  </sheetData>
  <sheetProtection algorithmName="SHA-512" hashValue="Ta6o/alu88RDHnd8SMJAXBhRBwPdnuMJm7dYzvogRG3TXhD4q/VGaGt+VO4iSx3CGZRDzlXtAmA92euMZqUJYw==" saltValue="HVWDpwdkpS0CkmjUBn/FlA==" spinCount="100000" sheet="1"/>
  <mergeCells count="56">
    <mergeCell ref="G102:J102"/>
    <mergeCell ref="F105:J105"/>
    <mergeCell ref="G33:J33"/>
    <mergeCell ref="G42:J42"/>
    <mergeCell ref="A44:L44"/>
    <mergeCell ref="A83:L83"/>
    <mergeCell ref="A45:H45"/>
    <mergeCell ref="G46:J46"/>
    <mergeCell ref="G54:J54"/>
    <mergeCell ref="B46:E46"/>
    <mergeCell ref="G80:J80"/>
    <mergeCell ref="C87:I87"/>
    <mergeCell ref="C95:J95"/>
    <mergeCell ref="G93:J93"/>
    <mergeCell ref="B85:E85"/>
    <mergeCell ref="G85:J85"/>
    <mergeCell ref="B17:L17"/>
    <mergeCell ref="B19:L19"/>
    <mergeCell ref="B24:E24"/>
    <mergeCell ref="B10:L10"/>
    <mergeCell ref="B11:L11"/>
    <mergeCell ref="B12:L12"/>
    <mergeCell ref="B21:L21"/>
    <mergeCell ref="B20:L20"/>
    <mergeCell ref="B6:L6"/>
    <mergeCell ref="B9:L9"/>
    <mergeCell ref="B7:L7"/>
    <mergeCell ref="B8:L8"/>
    <mergeCell ref="A1:L1"/>
    <mergeCell ref="A2:L2"/>
    <mergeCell ref="B4:F4"/>
    <mergeCell ref="G62:J62"/>
    <mergeCell ref="C64:I64"/>
    <mergeCell ref="C26:I26"/>
    <mergeCell ref="C73:I73"/>
    <mergeCell ref="B13:L13"/>
    <mergeCell ref="B14:L14"/>
    <mergeCell ref="F71:J71"/>
    <mergeCell ref="C56:I56"/>
    <mergeCell ref="C48:I48"/>
    <mergeCell ref="C35:I35"/>
    <mergeCell ref="A23:H23"/>
    <mergeCell ref="B15:L15"/>
    <mergeCell ref="B16:L16"/>
    <mergeCell ref="A22:L22"/>
    <mergeCell ref="G24:J24"/>
    <mergeCell ref="B18:L18"/>
    <mergeCell ref="K33:L33"/>
    <mergeCell ref="K105:L105"/>
    <mergeCell ref="K102:L102"/>
    <mergeCell ref="K93:L93"/>
    <mergeCell ref="K80:L80"/>
    <mergeCell ref="K71:L71"/>
    <mergeCell ref="K62:L62"/>
    <mergeCell ref="K54:L54"/>
    <mergeCell ref="K42:L42"/>
  </mergeCells>
  <dataValidations count="1">
    <dataValidation type="custom" allowBlank="1" showInputMessage="1" showErrorMessage="1" error="Must use a numerical value only in this cell." sqref="G29:G31 J29:J31 J38:J40 G38:G40 G59:G60 J59:J60 G67:G69 J67:J69 G76:G78 J76:J78 G90:G91 J90:J91 G98:G100 J98:J100 J51:J52 G51:G52">
      <formula1>ISNUMBER(G29)</formula1>
    </dataValidation>
  </dataValidations>
  <pageMargins left="0.7" right="0.7" top="0.75" bottom="0.75" header="0.3" footer="0.3"/>
  <pageSetup scale="39" fitToHeight="3" orientation="landscape" r:id="rId1"/>
  <headerFooter>
    <oddFooter>&amp;R&amp;A - 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rgb="FF99FF99"/>
    <pageSetUpPr fitToPage="1"/>
  </sheetPr>
  <dimension ref="A1:O186"/>
  <sheetViews>
    <sheetView zoomScaleNormal="100" workbookViewId="0">
      <selection sqref="A1:H1"/>
    </sheetView>
  </sheetViews>
  <sheetFormatPr defaultColWidth="8.88671875" defaultRowHeight="14.4" x14ac:dyDescent="0.3"/>
  <cols>
    <col min="1" max="1" width="22.44140625" style="414" customWidth="1"/>
    <col min="2" max="2" width="40.33203125" style="414" customWidth="1"/>
    <col min="3" max="8" width="17.88671875" style="414" customWidth="1"/>
    <col min="9" max="16384" width="8.88671875" style="414"/>
  </cols>
  <sheetData>
    <row r="1" spans="1:15" s="6" customFormat="1" ht="18" x14ac:dyDescent="0.3">
      <c r="A1" s="1312" t="str">
        <f>'Architectural Typical Project'!A1:L1</f>
        <v>Attachment D: Cost Schedule</v>
      </c>
      <c r="B1" s="1313"/>
      <c r="C1" s="1313"/>
      <c r="D1" s="1313"/>
      <c r="E1" s="1313"/>
      <c r="F1" s="1313"/>
      <c r="G1" s="1313"/>
      <c r="H1" s="1314"/>
      <c r="I1" s="80"/>
      <c r="J1" s="80"/>
      <c r="K1" s="80"/>
      <c r="L1" s="80"/>
    </row>
    <row r="2" spans="1:15" s="21" customFormat="1" ht="18" customHeight="1" thickBot="1" x14ac:dyDescent="0.35">
      <c r="A2" s="1160" t="s">
        <v>187</v>
      </c>
      <c r="B2" s="758"/>
      <c r="C2" s="758"/>
      <c r="D2" s="758"/>
      <c r="E2" s="758"/>
      <c r="F2" s="758"/>
      <c r="G2" s="758"/>
      <c r="H2" s="1161"/>
      <c r="I2" s="80"/>
      <c r="J2" s="80"/>
      <c r="K2" s="80"/>
      <c r="L2" s="80"/>
    </row>
    <row r="3" spans="1:15" s="21" customFormat="1" ht="6.75" customHeight="1" x14ac:dyDescent="0.3">
      <c r="A3" s="353"/>
      <c r="B3" s="353"/>
      <c r="C3" s="353"/>
      <c r="D3" s="353"/>
      <c r="E3" s="353"/>
      <c r="F3" s="353"/>
      <c r="G3" s="353"/>
      <c r="H3" s="353"/>
      <c r="I3" s="353"/>
      <c r="J3" s="353"/>
      <c r="K3" s="353"/>
      <c r="L3" s="109"/>
      <c r="M3" s="379"/>
    </row>
    <row r="4" spans="1:15" s="6" customFormat="1" ht="18" customHeight="1" x14ac:dyDescent="0.3">
      <c r="A4" s="353" t="str">
        <f>Scores!B4</f>
        <v>Vendor Name:</v>
      </c>
      <c r="B4" s="80" t="str">
        <f>Scores!E4</f>
        <v xml:space="preserve">Allsteel Inc. </v>
      </c>
      <c r="C4" s="80"/>
      <c r="D4" s="80"/>
      <c r="E4" s="80"/>
      <c r="F4" s="80"/>
      <c r="G4" s="80"/>
      <c r="H4" s="80"/>
      <c r="I4" s="80"/>
      <c r="J4" s="80"/>
      <c r="K4" s="80"/>
    </row>
    <row r="5" spans="1:15" s="21" customFormat="1" ht="9.75" customHeight="1" thickBot="1" x14ac:dyDescent="0.35">
      <c r="A5" s="353"/>
      <c r="B5" s="80"/>
      <c r="C5" s="80"/>
      <c r="D5" s="80"/>
      <c r="E5" s="80"/>
      <c r="F5" s="80"/>
      <c r="G5" s="80"/>
      <c r="H5" s="80"/>
      <c r="I5" s="80"/>
      <c r="J5" s="80"/>
      <c r="K5" s="80"/>
    </row>
    <row r="6" spans="1:15" s="380" customFormat="1" ht="18" customHeight="1" x14ac:dyDescent="0.3">
      <c r="A6" s="431" t="s">
        <v>6</v>
      </c>
      <c r="B6" s="432"/>
      <c r="C6" s="433"/>
      <c r="D6" s="433"/>
      <c r="E6" s="433"/>
      <c r="F6" s="433"/>
      <c r="G6" s="433"/>
      <c r="H6" s="434"/>
    </row>
    <row r="7" spans="1:15" s="380" customFormat="1" ht="30.75" customHeight="1" x14ac:dyDescent="0.3">
      <c r="A7" s="113">
        <v>1</v>
      </c>
      <c r="B7" s="795" t="s">
        <v>468</v>
      </c>
      <c r="C7" s="795"/>
      <c r="D7" s="795"/>
      <c r="E7" s="795"/>
      <c r="F7" s="795"/>
      <c r="G7" s="795"/>
      <c r="H7" s="796"/>
    </row>
    <row r="8" spans="1:15" s="381" customFormat="1" ht="71.25" customHeight="1" x14ac:dyDescent="0.3">
      <c r="A8" s="113">
        <v>2</v>
      </c>
      <c r="B8" s="795" t="s">
        <v>345</v>
      </c>
      <c r="C8" s="795"/>
      <c r="D8" s="795"/>
      <c r="E8" s="795"/>
      <c r="F8" s="795"/>
      <c r="G8" s="795"/>
      <c r="H8" s="796"/>
    </row>
    <row r="9" spans="1:15" s="382" customFormat="1" ht="31.5" customHeight="1" x14ac:dyDescent="0.3">
      <c r="A9" s="122">
        <v>3</v>
      </c>
      <c r="B9" s="893" t="s">
        <v>201</v>
      </c>
      <c r="C9" s="894"/>
      <c r="D9" s="894"/>
      <c r="E9" s="894"/>
      <c r="F9" s="894"/>
      <c r="G9" s="894"/>
      <c r="H9" s="895"/>
    </row>
    <row r="10" spans="1:15" s="382" customFormat="1" ht="31.5" customHeight="1" x14ac:dyDescent="0.3">
      <c r="A10" s="122">
        <v>4</v>
      </c>
      <c r="B10" s="893" t="s">
        <v>200</v>
      </c>
      <c r="C10" s="894"/>
      <c r="D10" s="894"/>
      <c r="E10" s="894"/>
      <c r="F10" s="894"/>
      <c r="G10" s="894"/>
      <c r="H10" s="895"/>
    </row>
    <row r="11" spans="1:15" s="382" customFormat="1" ht="31.5" customHeight="1" x14ac:dyDescent="0.3">
      <c r="A11" s="122">
        <v>5</v>
      </c>
      <c r="B11" s="893" t="s">
        <v>202</v>
      </c>
      <c r="C11" s="894"/>
      <c r="D11" s="894"/>
      <c r="E11" s="894"/>
      <c r="F11" s="894"/>
      <c r="G11" s="894"/>
      <c r="H11" s="895"/>
    </row>
    <row r="12" spans="1:15" s="382" customFormat="1" ht="51.75" customHeight="1" thickBot="1" x14ac:dyDescent="0.35">
      <c r="A12" s="123" t="s">
        <v>32</v>
      </c>
      <c r="B12" s="1059" t="s">
        <v>293</v>
      </c>
      <c r="C12" s="1060"/>
      <c r="D12" s="1060"/>
      <c r="E12" s="1060"/>
      <c r="F12" s="1060"/>
      <c r="G12" s="1060"/>
      <c r="H12" s="1061"/>
    </row>
    <row r="13" spans="1:15" s="386" customFormat="1" ht="18" customHeight="1" thickBot="1" x14ac:dyDescent="0.35">
      <c r="A13" s="384"/>
      <c r="B13" s="385"/>
      <c r="C13" s="385"/>
      <c r="D13" s="385"/>
      <c r="E13" s="385"/>
      <c r="F13" s="385"/>
      <c r="G13" s="385"/>
      <c r="O13" s="435" t="s">
        <v>459</v>
      </c>
    </row>
    <row r="14" spans="1:15" s="386" customFormat="1" ht="18" customHeight="1" x14ac:dyDescent="0.3">
      <c r="A14" s="436" t="s">
        <v>11</v>
      </c>
      <c r="B14" s="1333" t="s">
        <v>12</v>
      </c>
      <c r="C14" s="1334"/>
      <c r="D14" s="1334"/>
      <c r="E14" s="1334"/>
      <c r="F14" s="1334"/>
      <c r="G14" s="1334"/>
      <c r="H14" s="1335"/>
      <c r="O14" s="435" t="s">
        <v>460</v>
      </c>
    </row>
    <row r="15" spans="1:15" s="386" customFormat="1" ht="33" customHeight="1" x14ac:dyDescent="0.3">
      <c r="A15" s="1336" t="s">
        <v>25</v>
      </c>
      <c r="B15" s="1331" t="s">
        <v>300</v>
      </c>
      <c r="C15" s="1340" t="s">
        <v>27</v>
      </c>
      <c r="D15" s="1342"/>
      <c r="E15" s="1340" t="s">
        <v>28</v>
      </c>
      <c r="F15" s="1342"/>
      <c r="G15" s="1340" t="s">
        <v>29</v>
      </c>
      <c r="H15" s="1341"/>
    </row>
    <row r="16" spans="1:15" s="386" customFormat="1" ht="18" customHeight="1" x14ac:dyDescent="0.3">
      <c r="A16" s="1337"/>
      <c r="B16" s="1332"/>
      <c r="C16" s="1338" t="str">
        <f>'Traditional Office'!B17</f>
        <v>Less than or equal to $50k</v>
      </c>
      <c r="D16" s="1339"/>
      <c r="E16" s="1338" t="str">
        <f>'Traditional Office'!B18</f>
        <v>Over $50k to $150k</v>
      </c>
      <c r="F16" s="1339"/>
      <c r="G16" s="1338" t="str">
        <f>'Traditional Office'!B19</f>
        <v>Over $150k</v>
      </c>
      <c r="H16" s="1343"/>
    </row>
    <row r="17" spans="1:11" s="386" customFormat="1" ht="18" customHeight="1" x14ac:dyDescent="0.3">
      <c r="A17" s="387" t="s">
        <v>53</v>
      </c>
      <c r="B17" s="149" t="s">
        <v>54</v>
      </c>
      <c r="C17" s="861">
        <v>0.34</v>
      </c>
      <c r="D17" s="862"/>
      <c r="E17" s="857">
        <v>0.39</v>
      </c>
      <c r="F17" s="876"/>
      <c r="G17" s="857">
        <v>0.5</v>
      </c>
      <c r="H17" s="858"/>
    </row>
    <row r="18" spans="1:11" s="386" customFormat="1" ht="18" customHeight="1" x14ac:dyDescent="0.3">
      <c r="A18" s="387" t="s">
        <v>53</v>
      </c>
      <c r="B18" s="149" t="s">
        <v>55</v>
      </c>
      <c r="C18" s="861">
        <v>0.38</v>
      </c>
      <c r="D18" s="862"/>
      <c r="E18" s="857">
        <v>0.42</v>
      </c>
      <c r="F18" s="876"/>
      <c r="G18" s="857">
        <v>0.53</v>
      </c>
      <c r="H18" s="858"/>
    </row>
    <row r="19" spans="1:11" s="386" customFormat="1" ht="18" customHeight="1" x14ac:dyDescent="0.3">
      <c r="A19" s="387" t="s">
        <v>53</v>
      </c>
      <c r="B19" s="149" t="s">
        <v>56</v>
      </c>
      <c r="C19" s="861">
        <v>0.36</v>
      </c>
      <c r="D19" s="862"/>
      <c r="E19" s="857">
        <v>0.45</v>
      </c>
      <c r="F19" s="876"/>
      <c r="G19" s="857">
        <v>0.62</v>
      </c>
      <c r="H19" s="858"/>
    </row>
    <row r="20" spans="1:11" s="386" customFormat="1" ht="18" customHeight="1" x14ac:dyDescent="0.3">
      <c r="A20" s="437"/>
      <c r="B20" s="390"/>
      <c r="C20" s="391"/>
      <c r="D20" s="391"/>
      <c r="E20" s="392"/>
      <c r="F20" s="392"/>
      <c r="G20" s="392"/>
      <c r="H20" s="438"/>
    </row>
    <row r="21" spans="1:11" s="386" customFormat="1" ht="18" customHeight="1" thickBot="1" x14ac:dyDescent="0.35">
      <c r="A21" s="1062" t="s">
        <v>26</v>
      </c>
      <c r="B21" s="1063"/>
      <c r="C21" s="1051">
        <f>AVERAGE(C17:C19)</f>
        <v>0.36000000000000004</v>
      </c>
      <c r="D21" s="1052"/>
      <c r="E21" s="1051">
        <f>AVERAGE(E17:E19)</f>
        <v>0.42</v>
      </c>
      <c r="F21" s="1052"/>
      <c r="G21" s="1051">
        <f>AVERAGE(G17:G19)</f>
        <v>0.54999999999999993</v>
      </c>
      <c r="H21" s="1079"/>
    </row>
    <row r="22" spans="1:11" s="386" customFormat="1" ht="18" customHeight="1" thickBot="1" x14ac:dyDescent="0.35">
      <c r="A22" s="384"/>
      <c r="B22" s="385"/>
      <c r="C22" s="385"/>
      <c r="D22" s="385"/>
      <c r="E22" s="385"/>
      <c r="F22" s="385"/>
      <c r="G22" s="385"/>
    </row>
    <row r="23" spans="1:11" s="386" customFormat="1" ht="18" customHeight="1" x14ac:dyDescent="0.3">
      <c r="A23" s="1326" t="s">
        <v>141</v>
      </c>
      <c r="B23" s="1327"/>
      <c r="C23" s="1327"/>
      <c r="D23" s="1327"/>
      <c r="E23" s="1327"/>
      <c r="F23" s="1327"/>
      <c r="G23" s="1327"/>
      <c r="H23" s="1328"/>
    </row>
    <row r="24" spans="1:11" s="386" customFormat="1" ht="5.25" customHeight="1" thickBot="1" x14ac:dyDescent="0.35">
      <c r="A24" s="394"/>
      <c r="B24" s="395"/>
      <c r="C24" s="395"/>
      <c r="D24" s="395"/>
      <c r="E24" s="395"/>
      <c r="F24" s="395"/>
      <c r="G24" s="395"/>
      <c r="H24" s="396"/>
    </row>
    <row r="25" spans="1:11" s="390" customFormat="1" ht="18" customHeight="1" thickBot="1" x14ac:dyDescent="0.35">
      <c r="A25" s="1083" t="s">
        <v>476</v>
      </c>
      <c r="B25" s="1084"/>
      <c r="C25" s="1084"/>
      <c r="D25" s="1084"/>
      <c r="E25" s="1084"/>
      <c r="F25" s="559"/>
      <c r="G25" s="400"/>
      <c r="H25" s="141"/>
      <c r="I25" s="401"/>
      <c r="J25" s="141"/>
      <c r="K25" s="401"/>
    </row>
    <row r="26" spans="1:11" s="390" customFormat="1" ht="6.75" customHeight="1" x14ac:dyDescent="0.3">
      <c r="A26" s="31"/>
      <c r="B26" s="31"/>
      <c r="C26" s="31"/>
      <c r="D26" s="31"/>
      <c r="E26" s="400"/>
      <c r="F26" s="392"/>
      <c r="G26" s="400"/>
      <c r="H26" s="141"/>
      <c r="I26" s="401"/>
      <c r="J26" s="141"/>
      <c r="K26" s="401"/>
    </row>
    <row r="27" spans="1:11" s="386" customFormat="1" ht="33.75" customHeight="1" x14ac:dyDescent="0.3">
      <c r="A27" s="1329" t="s">
        <v>25</v>
      </c>
      <c r="B27" s="1331" t="s">
        <v>300</v>
      </c>
      <c r="C27" s="1340" t="s">
        <v>27</v>
      </c>
      <c r="D27" s="1342"/>
      <c r="E27" s="1340" t="s">
        <v>28</v>
      </c>
      <c r="F27" s="1342"/>
      <c r="G27" s="1340" t="s">
        <v>458</v>
      </c>
      <c r="H27" s="1341"/>
    </row>
    <row r="28" spans="1:11" s="386" customFormat="1" ht="18" customHeight="1" x14ac:dyDescent="0.3">
      <c r="A28" s="1330"/>
      <c r="B28" s="1332"/>
      <c r="C28" s="1338" t="str">
        <f>C16</f>
        <v>Less than or equal to $50k</v>
      </c>
      <c r="D28" s="1339"/>
      <c r="E28" s="1338" t="str">
        <f>E16</f>
        <v>Over $50k to $150k</v>
      </c>
      <c r="F28" s="1339"/>
      <c r="G28" s="1338" t="str">
        <f>G16</f>
        <v>Over $150k</v>
      </c>
      <c r="H28" s="1339"/>
    </row>
    <row r="29" spans="1:11" s="386" customFormat="1" ht="18" customHeight="1" x14ac:dyDescent="0.3">
      <c r="A29" s="415"/>
      <c r="B29" s="416"/>
      <c r="C29" s="972"/>
      <c r="D29" s="973"/>
      <c r="E29" s="972"/>
      <c r="F29" s="973"/>
      <c r="G29" s="972"/>
      <c r="H29" s="973"/>
    </row>
    <row r="30" spans="1:11" s="386" customFormat="1" ht="18" customHeight="1" x14ac:dyDescent="0.3">
      <c r="A30" s="137"/>
      <c r="B30" s="500"/>
      <c r="C30" s="972"/>
      <c r="D30" s="973"/>
      <c r="E30" s="972"/>
      <c r="F30" s="973"/>
      <c r="G30" s="972"/>
      <c r="H30" s="973"/>
    </row>
    <row r="31" spans="1:11" s="386" customFormat="1" ht="18" customHeight="1" x14ac:dyDescent="0.3">
      <c r="A31" s="137"/>
      <c r="B31" s="500"/>
      <c r="C31" s="972"/>
      <c r="D31" s="973"/>
      <c r="E31" s="972"/>
      <c r="F31" s="973"/>
      <c r="G31" s="972"/>
      <c r="H31" s="973"/>
    </row>
    <row r="32" spans="1:11" s="386" customFormat="1" ht="18" customHeight="1" x14ac:dyDescent="0.3">
      <c r="A32" s="137"/>
      <c r="B32" s="500"/>
      <c r="C32" s="972"/>
      <c r="D32" s="973"/>
      <c r="E32" s="972"/>
      <c r="F32" s="973"/>
      <c r="G32" s="972"/>
      <c r="H32" s="973"/>
    </row>
    <row r="33" spans="1:8" s="386" customFormat="1" ht="18" customHeight="1" x14ac:dyDescent="0.3">
      <c r="A33" s="137"/>
      <c r="B33" s="500"/>
      <c r="C33" s="972"/>
      <c r="D33" s="973"/>
      <c r="E33" s="972"/>
      <c r="F33" s="973"/>
      <c r="G33" s="972"/>
      <c r="H33" s="973"/>
    </row>
    <row r="34" spans="1:8" s="386" customFormat="1" ht="18" customHeight="1" x14ac:dyDescent="0.3">
      <c r="A34" s="137"/>
      <c r="B34" s="500"/>
      <c r="C34" s="972"/>
      <c r="D34" s="973"/>
      <c r="E34" s="972"/>
      <c r="F34" s="973"/>
      <c r="G34" s="972"/>
      <c r="H34" s="973"/>
    </row>
    <row r="35" spans="1:8" s="386" customFormat="1" ht="18" customHeight="1" x14ac:dyDescent="0.3">
      <c r="A35" s="137"/>
      <c r="B35" s="500"/>
      <c r="C35" s="972"/>
      <c r="D35" s="973"/>
      <c r="E35" s="972"/>
      <c r="F35" s="973"/>
      <c r="G35" s="972"/>
      <c r="H35" s="973"/>
    </row>
    <row r="36" spans="1:8" s="386" customFormat="1" ht="18" customHeight="1" x14ac:dyDescent="0.3">
      <c r="A36" s="137"/>
      <c r="B36" s="500"/>
      <c r="C36" s="972"/>
      <c r="D36" s="973"/>
      <c r="E36" s="972"/>
      <c r="F36" s="973"/>
      <c r="G36" s="972"/>
      <c r="H36" s="973"/>
    </row>
    <row r="37" spans="1:8" s="386" customFormat="1" ht="18" customHeight="1" x14ac:dyDescent="0.3">
      <c r="A37" s="137"/>
      <c r="B37" s="500"/>
      <c r="C37" s="972"/>
      <c r="D37" s="973"/>
      <c r="E37" s="972"/>
      <c r="F37" s="973"/>
      <c r="G37" s="972"/>
      <c r="H37" s="973"/>
    </row>
    <row r="38" spans="1:8" s="386" customFormat="1" ht="18" customHeight="1" x14ac:dyDescent="0.3">
      <c r="A38" s="137"/>
      <c r="B38" s="500"/>
      <c r="C38" s="972"/>
      <c r="D38" s="973"/>
      <c r="E38" s="972"/>
      <c r="F38" s="973"/>
      <c r="G38" s="972"/>
      <c r="H38" s="973"/>
    </row>
    <row r="39" spans="1:8" s="386" customFormat="1" ht="18" customHeight="1" x14ac:dyDescent="0.3">
      <c r="A39" s="137"/>
      <c r="B39" s="500"/>
      <c r="C39" s="972"/>
      <c r="D39" s="973"/>
      <c r="E39" s="972"/>
      <c r="F39" s="973"/>
      <c r="G39" s="972"/>
      <c r="H39" s="973"/>
    </row>
    <row r="40" spans="1:8" s="386" customFormat="1" ht="18" customHeight="1" x14ac:dyDescent="0.3">
      <c r="A40" s="417"/>
      <c r="B40" s="418"/>
      <c r="C40" s="972"/>
      <c r="D40" s="973"/>
      <c r="E40" s="972"/>
      <c r="F40" s="973"/>
      <c r="G40" s="972"/>
      <c r="H40" s="973"/>
    </row>
    <row r="41" spans="1:8" s="386" customFormat="1" ht="18" customHeight="1" x14ac:dyDescent="0.3">
      <c r="A41" s="417"/>
      <c r="B41" s="418"/>
      <c r="C41" s="972"/>
      <c r="D41" s="973"/>
      <c r="E41" s="972"/>
      <c r="F41" s="973"/>
      <c r="G41" s="972"/>
      <c r="H41" s="973"/>
    </row>
    <row r="42" spans="1:8" s="386" customFormat="1" ht="18" customHeight="1" x14ac:dyDescent="0.3">
      <c r="A42" s="137"/>
      <c r="B42" s="500"/>
      <c r="C42" s="972"/>
      <c r="D42" s="973"/>
      <c r="E42" s="972"/>
      <c r="F42" s="973"/>
      <c r="G42" s="972"/>
      <c r="H42" s="973"/>
    </row>
    <row r="43" spans="1:8" s="386" customFormat="1" ht="18" customHeight="1" x14ac:dyDescent="0.3">
      <c r="A43" s="137"/>
      <c r="B43" s="500"/>
      <c r="C43" s="972"/>
      <c r="D43" s="973"/>
      <c r="E43" s="972"/>
      <c r="F43" s="973"/>
      <c r="G43" s="972"/>
      <c r="H43" s="973"/>
    </row>
    <row r="44" spans="1:8" s="386" customFormat="1" ht="18" customHeight="1" x14ac:dyDescent="0.3">
      <c r="A44" s="137"/>
      <c r="B44" s="500"/>
      <c r="C44" s="972"/>
      <c r="D44" s="973"/>
      <c r="E44" s="972"/>
      <c r="F44" s="973"/>
      <c r="G44" s="972"/>
      <c r="H44" s="973"/>
    </row>
    <row r="45" spans="1:8" s="386" customFormat="1" ht="18" customHeight="1" x14ac:dyDescent="0.3">
      <c r="A45" s="137"/>
      <c r="B45" s="500"/>
      <c r="C45" s="972"/>
      <c r="D45" s="973"/>
      <c r="E45" s="972"/>
      <c r="F45" s="973"/>
      <c r="G45" s="972"/>
      <c r="H45" s="973"/>
    </row>
    <row r="46" spans="1:8" s="386" customFormat="1" ht="18" customHeight="1" x14ac:dyDescent="0.3">
      <c r="A46" s="137"/>
      <c r="B46" s="500"/>
      <c r="C46" s="972"/>
      <c r="D46" s="973"/>
      <c r="E46" s="972"/>
      <c r="F46" s="973"/>
      <c r="G46" s="972"/>
      <c r="H46" s="973"/>
    </row>
    <row r="47" spans="1:8" s="386" customFormat="1" ht="18" customHeight="1" x14ac:dyDescent="0.3">
      <c r="A47" s="137"/>
      <c r="B47" s="500"/>
      <c r="C47" s="972"/>
      <c r="D47" s="973"/>
      <c r="E47" s="972"/>
      <c r="F47" s="973"/>
      <c r="G47" s="972"/>
      <c r="H47" s="973"/>
    </row>
    <row r="48" spans="1:8" s="386" customFormat="1" ht="18" customHeight="1" x14ac:dyDescent="0.3">
      <c r="A48" s="137"/>
      <c r="B48" s="500"/>
      <c r="C48" s="972"/>
      <c r="D48" s="973"/>
      <c r="E48" s="972"/>
      <c r="F48" s="973"/>
      <c r="G48" s="972"/>
      <c r="H48" s="973"/>
    </row>
    <row r="49" spans="1:8" s="386" customFormat="1" ht="18" customHeight="1" x14ac:dyDescent="0.3">
      <c r="A49" s="137"/>
      <c r="B49" s="500"/>
      <c r="C49" s="972"/>
      <c r="D49" s="973"/>
      <c r="E49" s="972"/>
      <c r="F49" s="973"/>
      <c r="G49" s="972"/>
      <c r="H49" s="973"/>
    </row>
    <row r="50" spans="1:8" s="386" customFormat="1" ht="18" customHeight="1" x14ac:dyDescent="0.3">
      <c r="A50" s="137"/>
      <c r="B50" s="500"/>
      <c r="C50" s="972"/>
      <c r="D50" s="973"/>
      <c r="E50" s="972"/>
      <c r="F50" s="973"/>
      <c r="G50" s="972"/>
      <c r="H50" s="973"/>
    </row>
    <row r="51" spans="1:8" s="386" customFormat="1" ht="18" customHeight="1" x14ac:dyDescent="0.3">
      <c r="A51" s="137"/>
      <c r="B51" s="500"/>
      <c r="C51" s="972"/>
      <c r="D51" s="973"/>
      <c r="E51" s="972"/>
      <c r="F51" s="973"/>
      <c r="G51" s="972"/>
      <c r="H51" s="973"/>
    </row>
    <row r="52" spans="1:8" s="386" customFormat="1" ht="18" customHeight="1" x14ac:dyDescent="0.3">
      <c r="A52" s="417"/>
      <c r="B52" s="418"/>
      <c r="C52" s="972"/>
      <c r="D52" s="973"/>
      <c r="E52" s="972"/>
      <c r="F52" s="973"/>
      <c r="G52" s="972"/>
      <c r="H52" s="973"/>
    </row>
    <row r="53" spans="1:8" s="386" customFormat="1" ht="18" customHeight="1" x14ac:dyDescent="0.3">
      <c r="A53" s="417"/>
      <c r="B53" s="418"/>
      <c r="C53" s="972"/>
      <c r="D53" s="973"/>
      <c r="E53" s="972"/>
      <c r="F53" s="973"/>
      <c r="G53" s="972"/>
      <c r="H53" s="973"/>
    </row>
    <row r="54" spans="1:8" s="386" customFormat="1" ht="18" customHeight="1" x14ac:dyDescent="0.3">
      <c r="A54" s="417"/>
      <c r="B54" s="418"/>
      <c r="C54" s="972"/>
      <c r="D54" s="973"/>
      <c r="E54" s="972"/>
      <c r="F54" s="973"/>
      <c r="G54" s="972"/>
      <c r="H54" s="973"/>
    </row>
    <row r="55" spans="1:8" s="386" customFormat="1" ht="18" customHeight="1" x14ac:dyDescent="0.3">
      <c r="A55" s="417"/>
      <c r="B55" s="418"/>
      <c r="C55" s="972"/>
      <c r="D55" s="973"/>
      <c r="E55" s="972"/>
      <c r="F55" s="973"/>
      <c r="G55" s="972"/>
      <c r="H55" s="973"/>
    </row>
    <row r="56" spans="1:8" s="386" customFormat="1" ht="18" customHeight="1" x14ac:dyDescent="0.3">
      <c r="A56" s="417"/>
      <c r="B56" s="418"/>
      <c r="C56" s="972"/>
      <c r="D56" s="973"/>
      <c r="E56" s="972"/>
      <c r="F56" s="973"/>
      <c r="G56" s="972"/>
      <c r="H56" s="973"/>
    </row>
    <row r="57" spans="1:8" s="386" customFormat="1" ht="18" customHeight="1" x14ac:dyDescent="0.3">
      <c r="A57" s="417"/>
      <c r="B57" s="418"/>
      <c r="C57" s="972"/>
      <c r="D57" s="973"/>
      <c r="E57" s="972"/>
      <c r="F57" s="973"/>
      <c r="G57" s="972"/>
      <c r="H57" s="973"/>
    </row>
    <row r="58" spans="1:8" s="386" customFormat="1" ht="18" customHeight="1" x14ac:dyDescent="0.3">
      <c r="A58" s="417"/>
      <c r="B58" s="418"/>
      <c r="C58" s="972"/>
      <c r="D58" s="973"/>
      <c r="E58" s="972"/>
      <c r="F58" s="973"/>
      <c r="G58" s="972"/>
      <c r="H58" s="973"/>
    </row>
    <row r="59" spans="1:8" s="386" customFormat="1" ht="18" customHeight="1" x14ac:dyDescent="0.3">
      <c r="A59" s="415"/>
      <c r="B59" s="416"/>
      <c r="C59" s="972"/>
      <c r="D59" s="973"/>
      <c r="E59" s="972"/>
      <c r="F59" s="973"/>
      <c r="G59" s="972"/>
      <c r="H59" s="973"/>
    </row>
    <row r="60" spans="1:8" s="386" customFormat="1" ht="18" customHeight="1" x14ac:dyDescent="0.3">
      <c r="A60" s="137"/>
      <c r="B60" s="534"/>
      <c r="C60" s="972"/>
      <c r="D60" s="973"/>
      <c r="E60" s="972"/>
      <c r="F60" s="973"/>
      <c r="G60" s="972"/>
      <c r="H60" s="973"/>
    </row>
    <row r="61" spans="1:8" s="386" customFormat="1" ht="18" customHeight="1" x14ac:dyDescent="0.3">
      <c r="A61" s="137"/>
      <c r="B61" s="534"/>
      <c r="C61" s="972"/>
      <c r="D61" s="973"/>
      <c r="E61" s="972"/>
      <c r="F61" s="973"/>
      <c r="G61" s="972"/>
      <c r="H61" s="973"/>
    </row>
    <row r="62" spans="1:8" s="386" customFormat="1" ht="18" customHeight="1" x14ac:dyDescent="0.3">
      <c r="A62" s="137"/>
      <c r="B62" s="534"/>
      <c r="C62" s="972"/>
      <c r="D62" s="973"/>
      <c r="E62" s="972"/>
      <c r="F62" s="973"/>
      <c r="G62" s="972"/>
      <c r="H62" s="973"/>
    </row>
    <row r="63" spans="1:8" s="386" customFormat="1" ht="18" customHeight="1" x14ac:dyDescent="0.3">
      <c r="A63" s="137"/>
      <c r="B63" s="534"/>
      <c r="C63" s="972"/>
      <c r="D63" s="973"/>
      <c r="E63" s="972"/>
      <c r="F63" s="973"/>
      <c r="G63" s="972"/>
      <c r="H63" s="973"/>
    </row>
    <row r="64" spans="1:8" s="386" customFormat="1" ht="18" customHeight="1" x14ac:dyDescent="0.3">
      <c r="A64" s="137"/>
      <c r="B64" s="534"/>
      <c r="C64" s="972"/>
      <c r="D64" s="973"/>
      <c r="E64" s="972"/>
      <c r="F64" s="973"/>
      <c r="G64" s="972"/>
      <c r="H64" s="973"/>
    </row>
    <row r="65" spans="1:8" s="386" customFormat="1" ht="18" customHeight="1" x14ac:dyDescent="0.3">
      <c r="A65" s="137"/>
      <c r="B65" s="534"/>
      <c r="C65" s="972"/>
      <c r="D65" s="973"/>
      <c r="E65" s="972"/>
      <c r="F65" s="973"/>
      <c r="G65" s="972"/>
      <c r="H65" s="973"/>
    </row>
    <row r="66" spans="1:8" s="386" customFormat="1" ht="18" customHeight="1" x14ac:dyDescent="0.3">
      <c r="A66" s="137"/>
      <c r="B66" s="534"/>
      <c r="C66" s="972"/>
      <c r="D66" s="973"/>
      <c r="E66" s="972"/>
      <c r="F66" s="973"/>
      <c r="G66" s="972"/>
      <c r="H66" s="973"/>
    </row>
    <row r="67" spans="1:8" s="386" customFormat="1" ht="18" customHeight="1" x14ac:dyDescent="0.3">
      <c r="A67" s="137"/>
      <c r="B67" s="534"/>
      <c r="C67" s="972"/>
      <c r="D67" s="973"/>
      <c r="E67" s="972"/>
      <c r="F67" s="973"/>
      <c r="G67" s="972"/>
      <c r="H67" s="973"/>
    </row>
    <row r="68" spans="1:8" s="386" customFormat="1" ht="18" customHeight="1" x14ac:dyDescent="0.3">
      <c r="A68" s="137"/>
      <c r="B68" s="534"/>
      <c r="C68" s="972"/>
      <c r="D68" s="973"/>
      <c r="E68" s="972"/>
      <c r="F68" s="973"/>
      <c r="G68" s="972"/>
      <c r="H68" s="973"/>
    </row>
    <row r="69" spans="1:8" s="386" customFormat="1" ht="18" customHeight="1" x14ac:dyDescent="0.3">
      <c r="A69" s="137"/>
      <c r="B69" s="534"/>
      <c r="C69" s="972"/>
      <c r="D69" s="973"/>
      <c r="E69" s="972"/>
      <c r="F69" s="973"/>
      <c r="G69" s="972"/>
      <c r="H69" s="973"/>
    </row>
    <row r="70" spans="1:8" s="386" customFormat="1" ht="18" customHeight="1" x14ac:dyDescent="0.3">
      <c r="A70" s="417"/>
      <c r="B70" s="418"/>
      <c r="C70" s="972"/>
      <c r="D70" s="973"/>
      <c r="E70" s="972"/>
      <c r="F70" s="973"/>
      <c r="G70" s="972"/>
      <c r="H70" s="973"/>
    </row>
    <row r="71" spans="1:8" s="386" customFormat="1" ht="18" customHeight="1" x14ac:dyDescent="0.3">
      <c r="A71" s="417"/>
      <c r="B71" s="418"/>
      <c r="C71" s="972"/>
      <c r="D71" s="973"/>
      <c r="E71" s="972"/>
      <c r="F71" s="973"/>
      <c r="G71" s="972"/>
      <c r="H71" s="973"/>
    </row>
    <row r="72" spans="1:8" s="386" customFormat="1" ht="18" customHeight="1" x14ac:dyDescent="0.3">
      <c r="A72" s="137"/>
      <c r="B72" s="534"/>
      <c r="C72" s="972"/>
      <c r="D72" s="973"/>
      <c r="E72" s="972"/>
      <c r="F72" s="973"/>
      <c r="G72" s="972"/>
      <c r="H72" s="973"/>
    </row>
    <row r="73" spans="1:8" s="386" customFormat="1" ht="18" customHeight="1" x14ac:dyDescent="0.3">
      <c r="A73" s="137"/>
      <c r="B73" s="534"/>
      <c r="C73" s="972"/>
      <c r="D73" s="973"/>
      <c r="E73" s="972"/>
      <c r="F73" s="973"/>
      <c r="G73" s="972"/>
      <c r="H73" s="973"/>
    </row>
    <row r="74" spans="1:8" s="386" customFormat="1" ht="18" customHeight="1" x14ac:dyDescent="0.3">
      <c r="A74" s="137"/>
      <c r="B74" s="534"/>
      <c r="C74" s="972"/>
      <c r="D74" s="973"/>
      <c r="E74" s="972"/>
      <c r="F74" s="973"/>
      <c r="G74" s="972"/>
      <c r="H74" s="973"/>
    </row>
    <row r="75" spans="1:8" s="386" customFormat="1" ht="18" customHeight="1" x14ac:dyDescent="0.3">
      <c r="A75" s="137"/>
      <c r="B75" s="534"/>
      <c r="C75" s="972"/>
      <c r="D75" s="973"/>
      <c r="E75" s="972"/>
      <c r="F75" s="973"/>
      <c r="G75" s="972"/>
      <c r="H75" s="973"/>
    </row>
    <row r="76" spans="1:8" s="386" customFormat="1" ht="18" customHeight="1" x14ac:dyDescent="0.3">
      <c r="A76" s="137"/>
      <c r="B76" s="534"/>
      <c r="C76" s="972"/>
      <c r="D76" s="973"/>
      <c r="E76" s="972"/>
      <c r="F76" s="973"/>
      <c r="G76" s="972"/>
      <c r="H76" s="973"/>
    </row>
    <row r="77" spans="1:8" s="386" customFormat="1" ht="18" customHeight="1" x14ac:dyDescent="0.3">
      <c r="A77" s="137"/>
      <c r="B77" s="534"/>
      <c r="C77" s="972"/>
      <c r="D77" s="973"/>
      <c r="E77" s="972"/>
      <c r="F77" s="973"/>
      <c r="G77" s="972"/>
      <c r="H77" s="973"/>
    </row>
    <row r="78" spans="1:8" s="386" customFormat="1" ht="18" customHeight="1" x14ac:dyDescent="0.3">
      <c r="A78" s="137"/>
      <c r="B78" s="534"/>
      <c r="C78" s="972"/>
      <c r="D78" s="973"/>
      <c r="E78" s="972"/>
      <c r="F78" s="973"/>
      <c r="G78" s="972"/>
      <c r="H78" s="973"/>
    </row>
    <row r="79" spans="1:8" s="386" customFormat="1" ht="18" customHeight="1" x14ac:dyDescent="0.3">
      <c r="A79" s="137"/>
      <c r="B79" s="534"/>
      <c r="C79" s="972"/>
      <c r="D79" s="973"/>
      <c r="E79" s="972"/>
      <c r="F79" s="973"/>
      <c r="G79" s="972"/>
      <c r="H79" s="973"/>
    </row>
    <row r="80" spans="1:8" s="386" customFormat="1" ht="18" customHeight="1" x14ac:dyDescent="0.3">
      <c r="A80" s="137"/>
      <c r="B80" s="534"/>
      <c r="C80" s="972"/>
      <c r="D80" s="973"/>
      <c r="E80" s="972"/>
      <c r="F80" s="973"/>
      <c r="G80" s="972"/>
      <c r="H80" s="973"/>
    </row>
    <row r="81" spans="1:11" s="386" customFormat="1" ht="18" customHeight="1" x14ac:dyDescent="0.3">
      <c r="A81" s="137"/>
      <c r="B81" s="534"/>
      <c r="C81" s="972"/>
      <c r="D81" s="973"/>
      <c r="E81" s="972"/>
      <c r="F81" s="973"/>
      <c r="G81" s="972"/>
      <c r="H81" s="973"/>
    </row>
    <row r="82" spans="1:11" s="386" customFormat="1" ht="18" customHeight="1" x14ac:dyDescent="0.3">
      <c r="A82" s="417"/>
      <c r="B82" s="418"/>
      <c r="C82" s="972"/>
      <c r="D82" s="973"/>
      <c r="E82" s="972"/>
      <c r="F82" s="973"/>
      <c r="G82" s="972"/>
      <c r="H82" s="973"/>
    </row>
    <row r="83" spans="1:11" s="386" customFormat="1" ht="18" customHeight="1" x14ac:dyDescent="0.3">
      <c r="A83" s="417"/>
      <c r="B83" s="418"/>
      <c r="C83" s="972"/>
      <c r="D83" s="973"/>
      <c r="E83" s="972"/>
      <c r="F83" s="973"/>
      <c r="G83" s="972"/>
      <c r="H83" s="973"/>
    </row>
    <row r="84" spans="1:11" s="386" customFormat="1" ht="18" customHeight="1" x14ac:dyDescent="0.3">
      <c r="A84" s="417"/>
      <c r="B84" s="418"/>
      <c r="C84" s="972"/>
      <c r="D84" s="973"/>
      <c r="E84" s="972"/>
      <c r="F84" s="973"/>
      <c r="G84" s="972"/>
      <c r="H84" s="973"/>
    </row>
    <row r="85" spans="1:11" s="386" customFormat="1" ht="18" customHeight="1" x14ac:dyDescent="0.3">
      <c r="A85" s="417"/>
      <c r="B85" s="418"/>
      <c r="C85" s="972"/>
      <c r="D85" s="973"/>
      <c r="E85" s="972"/>
      <c r="F85" s="973"/>
      <c r="G85" s="972"/>
      <c r="H85" s="973"/>
    </row>
    <row r="86" spans="1:11" s="386" customFormat="1" ht="18" customHeight="1" x14ac:dyDescent="0.3">
      <c r="A86" s="417"/>
      <c r="B86" s="418"/>
      <c r="C86" s="972"/>
      <c r="D86" s="973"/>
      <c r="E86" s="972"/>
      <c r="F86" s="973"/>
      <c r="G86" s="972"/>
      <c r="H86" s="973"/>
    </row>
    <row r="87" spans="1:11" s="386" customFormat="1" ht="18" customHeight="1" x14ac:dyDescent="0.3">
      <c r="A87" s="417"/>
      <c r="B87" s="418"/>
      <c r="C87" s="972"/>
      <c r="D87" s="973"/>
      <c r="E87" s="972"/>
      <c r="F87" s="973"/>
      <c r="G87" s="972"/>
      <c r="H87" s="973"/>
    </row>
    <row r="88" spans="1:11" s="386" customFormat="1" ht="18" customHeight="1" x14ac:dyDescent="0.3">
      <c r="A88" s="417"/>
      <c r="B88" s="418"/>
      <c r="C88" s="972"/>
      <c r="D88" s="973"/>
      <c r="E88" s="972"/>
      <c r="F88" s="973"/>
      <c r="G88" s="972"/>
      <c r="H88" s="973"/>
    </row>
    <row r="89" spans="1:11" s="386" customFormat="1" ht="8.25" customHeight="1" thickBot="1" x14ac:dyDescent="0.35">
      <c r="A89" s="439"/>
      <c r="B89" s="440"/>
      <c r="C89" s="440"/>
      <c r="D89" s="440"/>
      <c r="E89" s="440"/>
      <c r="F89" s="441" t="s">
        <v>5</v>
      </c>
      <c r="G89" s="442"/>
      <c r="H89" s="443"/>
    </row>
    <row r="90" spans="1:11" s="156" customFormat="1" ht="18" customHeight="1" thickBot="1" x14ac:dyDescent="0.35">
      <c r="A90" s="1324" t="s">
        <v>263</v>
      </c>
      <c r="B90" s="1325"/>
      <c r="C90" s="1187" t="str">
        <f>IFERROR(AVERAGE(C29:C58),"")</f>
        <v/>
      </c>
      <c r="D90" s="1120"/>
      <c r="E90" s="1187" t="str">
        <f>IFERROR(AVERAGE(E29:E58),"")</f>
        <v/>
      </c>
      <c r="F90" s="1120"/>
      <c r="G90" s="1187" t="str">
        <f>IFERROR(AVERAGE(G29:G58),"")</f>
        <v/>
      </c>
      <c r="H90" s="1120"/>
    </row>
    <row r="91" spans="1:11" s="386" customFormat="1" ht="18" customHeight="1" thickBot="1" x14ac:dyDescent="0.35">
      <c r="A91" s="384"/>
      <c r="B91" s="385"/>
      <c r="C91" s="385"/>
      <c r="D91" s="385"/>
      <c r="E91" s="385"/>
      <c r="F91" s="385"/>
      <c r="G91" s="385"/>
    </row>
    <row r="92" spans="1:11" s="386" customFormat="1" x14ac:dyDescent="0.3">
      <c r="A92" s="1326" t="s">
        <v>82</v>
      </c>
      <c r="B92" s="1327"/>
      <c r="C92" s="1327"/>
      <c r="D92" s="1327"/>
      <c r="E92" s="1327"/>
      <c r="F92" s="1327"/>
      <c r="G92" s="1327"/>
      <c r="H92" s="1328"/>
    </row>
    <row r="93" spans="1:11" s="386" customFormat="1" ht="6" customHeight="1" thickBot="1" x14ac:dyDescent="0.35">
      <c r="A93" s="394"/>
      <c r="B93" s="395"/>
      <c r="C93" s="395"/>
      <c r="D93" s="395"/>
      <c r="E93" s="395"/>
      <c r="F93" s="395"/>
      <c r="G93" s="395"/>
      <c r="H93" s="396"/>
    </row>
    <row r="94" spans="1:11" s="390" customFormat="1" ht="18" customHeight="1" thickBot="1" x14ac:dyDescent="0.35">
      <c r="A94" s="397" t="s">
        <v>348</v>
      </c>
      <c r="B94" s="398"/>
      <c r="C94" s="399"/>
      <c r="D94" s="399"/>
      <c r="E94" s="398"/>
      <c r="F94" s="544"/>
      <c r="G94" s="400"/>
      <c r="H94" s="141"/>
      <c r="I94" s="401"/>
      <c r="J94" s="141"/>
      <c r="K94" s="401"/>
    </row>
    <row r="95" spans="1:11" s="390" customFormat="1" ht="6.75" customHeight="1" x14ac:dyDescent="0.3">
      <c r="A95" s="31"/>
      <c r="B95" s="31"/>
      <c r="C95" s="31"/>
      <c r="D95" s="31"/>
      <c r="E95" s="400"/>
      <c r="F95" s="392"/>
      <c r="G95" s="400"/>
      <c r="H95" s="141"/>
      <c r="I95" s="401"/>
      <c r="J95" s="141"/>
      <c r="K95" s="401"/>
    </row>
    <row r="96" spans="1:11" s="386" customFormat="1" ht="33.75" customHeight="1" x14ac:dyDescent="0.3">
      <c r="A96" s="1329" t="s">
        <v>25</v>
      </c>
      <c r="B96" s="1331" t="s">
        <v>24</v>
      </c>
      <c r="C96" s="1340" t="s">
        <v>27</v>
      </c>
      <c r="D96" s="1342"/>
      <c r="E96" s="1340" t="s">
        <v>28</v>
      </c>
      <c r="F96" s="1342"/>
      <c r="G96" s="1340" t="s">
        <v>458</v>
      </c>
      <c r="H96" s="1341"/>
    </row>
    <row r="97" spans="1:8" s="386" customFormat="1" ht="18" customHeight="1" x14ac:dyDescent="0.3">
      <c r="A97" s="1330"/>
      <c r="B97" s="1332"/>
      <c r="C97" s="1338" t="str">
        <f>'Traditional Office'!B26</f>
        <v>Less than or equal to $50k</v>
      </c>
      <c r="D97" s="1339"/>
      <c r="E97" s="1338" t="str">
        <f>'Traditional Office'!B27</f>
        <v>Over $50k to $150k</v>
      </c>
      <c r="F97" s="1339"/>
      <c r="G97" s="1338" t="str">
        <f>G28</f>
        <v>Over $150k</v>
      </c>
      <c r="H97" s="1343"/>
    </row>
    <row r="98" spans="1:8" s="386" customFormat="1" ht="18" customHeight="1" x14ac:dyDescent="0.3">
      <c r="A98" s="415"/>
      <c r="B98" s="416"/>
      <c r="C98" s="972"/>
      <c r="D98" s="973"/>
      <c r="E98" s="972"/>
      <c r="F98" s="973"/>
      <c r="G98" s="972"/>
      <c r="H98" s="973"/>
    </row>
    <row r="99" spans="1:8" s="386" customFormat="1" ht="18" customHeight="1" x14ac:dyDescent="0.3">
      <c r="A99" s="137"/>
      <c r="B99" s="500"/>
      <c r="C99" s="972"/>
      <c r="D99" s="973"/>
      <c r="E99" s="972"/>
      <c r="F99" s="973"/>
      <c r="G99" s="972"/>
      <c r="H99" s="973"/>
    </row>
    <row r="100" spans="1:8" s="386" customFormat="1" ht="18" customHeight="1" x14ac:dyDescent="0.3">
      <c r="A100" s="137"/>
      <c r="B100" s="500"/>
      <c r="C100" s="972"/>
      <c r="D100" s="973"/>
      <c r="E100" s="972"/>
      <c r="F100" s="973"/>
      <c r="G100" s="972"/>
      <c r="H100" s="973"/>
    </row>
    <row r="101" spans="1:8" s="386" customFormat="1" ht="18" customHeight="1" x14ac:dyDescent="0.3">
      <c r="A101" s="137"/>
      <c r="B101" s="500"/>
      <c r="C101" s="972"/>
      <c r="D101" s="973"/>
      <c r="E101" s="972"/>
      <c r="F101" s="973"/>
      <c r="G101" s="972"/>
      <c r="H101" s="973"/>
    </row>
    <row r="102" spans="1:8" s="386" customFormat="1" ht="18" customHeight="1" x14ac:dyDescent="0.3">
      <c r="A102" s="137"/>
      <c r="B102" s="500"/>
      <c r="C102" s="972"/>
      <c r="D102" s="973"/>
      <c r="E102" s="972"/>
      <c r="F102" s="973"/>
      <c r="G102" s="972"/>
      <c r="H102" s="973"/>
    </row>
    <row r="103" spans="1:8" s="386" customFormat="1" ht="18" customHeight="1" x14ac:dyDescent="0.3">
      <c r="A103" s="137"/>
      <c r="B103" s="500"/>
      <c r="C103" s="972"/>
      <c r="D103" s="973"/>
      <c r="E103" s="972"/>
      <c r="F103" s="973"/>
      <c r="G103" s="972"/>
      <c r="H103" s="973"/>
    </row>
    <row r="104" spans="1:8" s="386" customFormat="1" ht="18" customHeight="1" x14ac:dyDescent="0.3">
      <c r="A104" s="137"/>
      <c r="B104" s="500"/>
      <c r="C104" s="972"/>
      <c r="D104" s="973"/>
      <c r="E104" s="972"/>
      <c r="F104" s="973"/>
      <c r="G104" s="972"/>
      <c r="H104" s="973"/>
    </row>
    <row r="105" spans="1:8" s="386" customFormat="1" ht="18" customHeight="1" x14ac:dyDescent="0.3">
      <c r="A105" s="137"/>
      <c r="B105" s="500"/>
      <c r="C105" s="972"/>
      <c r="D105" s="973"/>
      <c r="E105" s="972"/>
      <c r="F105" s="973"/>
      <c r="G105" s="972"/>
      <c r="H105" s="973"/>
    </row>
    <row r="106" spans="1:8" s="386" customFormat="1" ht="18" customHeight="1" x14ac:dyDescent="0.3">
      <c r="A106" s="137"/>
      <c r="B106" s="500"/>
      <c r="C106" s="972"/>
      <c r="D106" s="973"/>
      <c r="E106" s="972"/>
      <c r="F106" s="973"/>
      <c r="G106" s="972"/>
      <c r="H106" s="973"/>
    </row>
    <row r="107" spans="1:8" s="386" customFormat="1" ht="18" customHeight="1" x14ac:dyDescent="0.3">
      <c r="A107" s="415"/>
      <c r="B107" s="416"/>
      <c r="C107" s="972"/>
      <c r="D107" s="973"/>
      <c r="E107" s="972"/>
      <c r="F107" s="973"/>
      <c r="G107" s="972"/>
      <c r="H107" s="973"/>
    </row>
    <row r="108" spans="1:8" s="386" customFormat="1" ht="18" customHeight="1" x14ac:dyDescent="0.3">
      <c r="A108" s="137"/>
      <c r="B108" s="534"/>
      <c r="C108" s="972"/>
      <c r="D108" s="973"/>
      <c r="E108" s="972"/>
      <c r="F108" s="973"/>
      <c r="G108" s="972"/>
      <c r="H108" s="973"/>
    </row>
    <row r="109" spans="1:8" s="386" customFormat="1" ht="18" customHeight="1" x14ac:dyDescent="0.3">
      <c r="A109" s="137"/>
      <c r="B109" s="534"/>
      <c r="C109" s="972"/>
      <c r="D109" s="973"/>
      <c r="E109" s="972"/>
      <c r="F109" s="973"/>
      <c r="G109" s="972"/>
      <c r="H109" s="973"/>
    </row>
    <row r="110" spans="1:8" s="386" customFormat="1" ht="18" customHeight="1" x14ac:dyDescent="0.3">
      <c r="A110" s="137"/>
      <c r="B110" s="534"/>
      <c r="C110" s="972"/>
      <c r="D110" s="973"/>
      <c r="E110" s="972"/>
      <c r="F110" s="973"/>
      <c r="G110" s="972"/>
      <c r="H110" s="973"/>
    </row>
    <row r="111" spans="1:8" s="386" customFormat="1" ht="18" customHeight="1" x14ac:dyDescent="0.3">
      <c r="A111" s="137"/>
      <c r="B111" s="534"/>
      <c r="C111" s="972"/>
      <c r="D111" s="973"/>
      <c r="E111" s="972"/>
      <c r="F111" s="973"/>
      <c r="G111" s="972"/>
      <c r="H111" s="973"/>
    </row>
    <row r="112" spans="1:8" s="386" customFormat="1" ht="18" customHeight="1" x14ac:dyDescent="0.3">
      <c r="A112" s="137"/>
      <c r="B112" s="534"/>
      <c r="C112" s="972"/>
      <c r="D112" s="973"/>
      <c r="E112" s="972"/>
      <c r="F112" s="973"/>
      <c r="G112" s="972"/>
      <c r="H112" s="973"/>
    </row>
    <row r="113" spans="1:8" s="386" customFormat="1" ht="18" customHeight="1" x14ac:dyDescent="0.3">
      <c r="A113" s="137"/>
      <c r="B113" s="534"/>
      <c r="C113" s="972"/>
      <c r="D113" s="973"/>
      <c r="E113" s="972"/>
      <c r="F113" s="973"/>
      <c r="G113" s="972"/>
      <c r="H113" s="973"/>
    </row>
    <row r="114" spans="1:8" s="386" customFormat="1" ht="18" customHeight="1" x14ac:dyDescent="0.3">
      <c r="A114" s="137"/>
      <c r="B114" s="534"/>
      <c r="C114" s="972"/>
      <c r="D114" s="973"/>
      <c r="E114" s="972"/>
      <c r="F114" s="973"/>
      <c r="G114" s="972"/>
      <c r="H114" s="973"/>
    </row>
    <row r="115" spans="1:8" s="386" customFormat="1" ht="18" customHeight="1" x14ac:dyDescent="0.3">
      <c r="A115" s="137"/>
      <c r="B115" s="534"/>
      <c r="C115" s="972"/>
      <c r="D115" s="973"/>
      <c r="E115" s="972"/>
      <c r="F115" s="973"/>
      <c r="G115" s="972"/>
      <c r="H115" s="973"/>
    </row>
    <row r="116" spans="1:8" s="386" customFormat="1" ht="18" customHeight="1" x14ac:dyDescent="0.3">
      <c r="A116" s="137"/>
      <c r="B116" s="534"/>
      <c r="C116" s="972"/>
      <c r="D116" s="973"/>
      <c r="E116" s="972"/>
      <c r="F116" s="973"/>
      <c r="G116" s="972"/>
      <c r="H116" s="973"/>
    </row>
    <row r="117" spans="1:8" s="386" customFormat="1" ht="18" customHeight="1" x14ac:dyDescent="0.3">
      <c r="A117" s="137"/>
      <c r="B117" s="534"/>
      <c r="C117" s="972"/>
      <c r="D117" s="973"/>
      <c r="E117" s="972"/>
      <c r="F117" s="973"/>
      <c r="G117" s="972"/>
      <c r="H117" s="973"/>
    </row>
    <row r="118" spans="1:8" s="386" customFormat="1" ht="18" customHeight="1" x14ac:dyDescent="0.3">
      <c r="A118" s="417"/>
      <c r="B118" s="418"/>
      <c r="C118" s="972"/>
      <c r="D118" s="973"/>
      <c r="E118" s="972"/>
      <c r="F118" s="973"/>
      <c r="G118" s="972"/>
      <c r="H118" s="973"/>
    </row>
    <row r="119" spans="1:8" s="386" customFormat="1" ht="18" customHeight="1" x14ac:dyDescent="0.3">
      <c r="A119" s="417"/>
      <c r="B119" s="418"/>
      <c r="C119" s="972"/>
      <c r="D119" s="973"/>
      <c r="E119" s="972"/>
      <c r="F119" s="973"/>
      <c r="G119" s="972"/>
      <c r="H119" s="973"/>
    </row>
    <row r="120" spans="1:8" s="386" customFormat="1" ht="18" customHeight="1" x14ac:dyDescent="0.3">
      <c r="A120" s="137"/>
      <c r="B120" s="534"/>
      <c r="C120" s="972"/>
      <c r="D120" s="973"/>
      <c r="E120" s="972"/>
      <c r="F120" s="973"/>
      <c r="G120" s="972"/>
      <c r="H120" s="973"/>
    </row>
    <row r="121" spans="1:8" s="386" customFormat="1" ht="18" customHeight="1" x14ac:dyDescent="0.3">
      <c r="A121" s="137"/>
      <c r="B121" s="534"/>
      <c r="C121" s="972"/>
      <c r="D121" s="973"/>
      <c r="E121" s="972"/>
      <c r="F121" s="973"/>
      <c r="G121" s="972"/>
      <c r="H121" s="973"/>
    </row>
    <row r="122" spans="1:8" s="386" customFormat="1" ht="18" customHeight="1" x14ac:dyDescent="0.3">
      <c r="A122" s="137"/>
      <c r="B122" s="534"/>
      <c r="C122" s="972"/>
      <c r="D122" s="973"/>
      <c r="E122" s="972"/>
      <c r="F122" s="973"/>
      <c r="G122" s="972"/>
      <c r="H122" s="973"/>
    </row>
    <row r="123" spans="1:8" s="386" customFormat="1" ht="18" customHeight="1" x14ac:dyDescent="0.3">
      <c r="A123" s="137"/>
      <c r="B123" s="534"/>
      <c r="C123" s="972"/>
      <c r="D123" s="973"/>
      <c r="E123" s="972"/>
      <c r="F123" s="973"/>
      <c r="G123" s="972"/>
      <c r="H123" s="973"/>
    </row>
    <row r="124" spans="1:8" s="386" customFormat="1" ht="18" customHeight="1" x14ac:dyDescent="0.3">
      <c r="A124" s="137"/>
      <c r="B124" s="534"/>
      <c r="C124" s="972"/>
      <c r="D124" s="973"/>
      <c r="E124" s="972"/>
      <c r="F124" s="973"/>
      <c r="G124" s="972"/>
      <c r="H124" s="973"/>
    </row>
    <row r="125" spans="1:8" s="386" customFormat="1" ht="18" customHeight="1" x14ac:dyDescent="0.3">
      <c r="A125" s="137"/>
      <c r="B125" s="534"/>
      <c r="C125" s="972"/>
      <c r="D125" s="973"/>
      <c r="E125" s="972"/>
      <c r="F125" s="973"/>
      <c r="G125" s="972"/>
      <c r="H125" s="973"/>
    </row>
    <row r="126" spans="1:8" s="386" customFormat="1" ht="18" customHeight="1" x14ac:dyDescent="0.3">
      <c r="A126" s="137"/>
      <c r="B126" s="534"/>
      <c r="C126" s="972"/>
      <c r="D126" s="973"/>
      <c r="E126" s="972"/>
      <c r="F126" s="973"/>
      <c r="G126" s="972"/>
      <c r="H126" s="973"/>
    </row>
    <row r="127" spans="1:8" s="386" customFormat="1" ht="18" customHeight="1" x14ac:dyDescent="0.3">
      <c r="A127" s="137"/>
      <c r="B127" s="534"/>
      <c r="C127" s="972"/>
      <c r="D127" s="973"/>
      <c r="E127" s="972"/>
      <c r="F127" s="973"/>
      <c r="G127" s="972"/>
      <c r="H127" s="973"/>
    </row>
    <row r="128" spans="1:8" s="386" customFormat="1" ht="18" customHeight="1" x14ac:dyDescent="0.3">
      <c r="A128" s="137"/>
      <c r="B128" s="534"/>
      <c r="C128" s="972"/>
      <c r="D128" s="973"/>
      <c r="E128" s="972"/>
      <c r="F128" s="973"/>
      <c r="G128" s="972"/>
      <c r="H128" s="973"/>
    </row>
    <row r="129" spans="1:8" s="386" customFormat="1" ht="18" customHeight="1" x14ac:dyDescent="0.3">
      <c r="A129" s="137"/>
      <c r="B129" s="534"/>
      <c r="C129" s="972"/>
      <c r="D129" s="973"/>
      <c r="E129" s="972"/>
      <c r="F129" s="973"/>
      <c r="G129" s="972"/>
      <c r="H129" s="973"/>
    </row>
    <row r="130" spans="1:8" s="386" customFormat="1" ht="18" customHeight="1" x14ac:dyDescent="0.3">
      <c r="A130" s="417"/>
      <c r="B130" s="418"/>
      <c r="C130" s="972"/>
      <c r="D130" s="973"/>
      <c r="E130" s="972"/>
      <c r="F130" s="973"/>
      <c r="G130" s="972"/>
      <c r="H130" s="973"/>
    </row>
    <row r="131" spans="1:8" s="386" customFormat="1" ht="18" customHeight="1" x14ac:dyDescent="0.3">
      <c r="A131" s="417"/>
      <c r="B131" s="418"/>
      <c r="C131" s="972"/>
      <c r="D131" s="973"/>
      <c r="E131" s="972"/>
      <c r="F131" s="973"/>
      <c r="G131" s="972"/>
      <c r="H131" s="973"/>
    </row>
    <row r="132" spans="1:8" s="386" customFormat="1" ht="18" customHeight="1" x14ac:dyDescent="0.3">
      <c r="A132" s="417"/>
      <c r="B132" s="418"/>
      <c r="C132" s="972"/>
      <c r="D132" s="973"/>
      <c r="E132" s="972"/>
      <c r="F132" s="973"/>
      <c r="G132" s="972"/>
      <c r="H132" s="973"/>
    </row>
    <row r="133" spans="1:8" s="386" customFormat="1" ht="18" customHeight="1" x14ac:dyDescent="0.3">
      <c r="A133" s="417"/>
      <c r="B133" s="418"/>
      <c r="C133" s="972"/>
      <c r="D133" s="973"/>
      <c r="E133" s="972"/>
      <c r="F133" s="973"/>
      <c r="G133" s="972"/>
      <c r="H133" s="973"/>
    </row>
    <row r="134" spans="1:8" s="386" customFormat="1" ht="18" customHeight="1" x14ac:dyDescent="0.3">
      <c r="A134" s="417"/>
      <c r="B134" s="418"/>
      <c r="C134" s="972"/>
      <c r="D134" s="973"/>
      <c r="E134" s="972"/>
      <c r="F134" s="973"/>
      <c r="G134" s="972"/>
      <c r="H134" s="973"/>
    </row>
    <row r="135" spans="1:8" s="386" customFormat="1" ht="18" customHeight="1" x14ac:dyDescent="0.3">
      <c r="A135" s="417"/>
      <c r="B135" s="418"/>
      <c r="C135" s="972"/>
      <c r="D135" s="973"/>
      <c r="E135" s="972"/>
      <c r="F135" s="973"/>
      <c r="G135" s="972"/>
      <c r="H135" s="973"/>
    </row>
    <row r="136" spans="1:8" s="386" customFormat="1" ht="18" customHeight="1" x14ac:dyDescent="0.3">
      <c r="A136" s="417"/>
      <c r="B136" s="418"/>
      <c r="C136" s="972"/>
      <c r="D136" s="973"/>
      <c r="E136" s="972"/>
      <c r="F136" s="973"/>
      <c r="G136" s="972"/>
      <c r="H136" s="973"/>
    </row>
    <row r="137" spans="1:8" s="386" customFormat="1" ht="18" customHeight="1" x14ac:dyDescent="0.3">
      <c r="A137" s="137"/>
      <c r="B137" s="500"/>
      <c r="C137" s="972"/>
      <c r="D137" s="973"/>
      <c r="E137" s="972"/>
      <c r="F137" s="973"/>
      <c r="G137" s="972"/>
      <c r="H137" s="973"/>
    </row>
    <row r="138" spans="1:8" s="386" customFormat="1" ht="18" customHeight="1" x14ac:dyDescent="0.3">
      <c r="A138" s="137"/>
      <c r="B138" s="500"/>
      <c r="C138" s="972"/>
      <c r="D138" s="973"/>
      <c r="E138" s="972"/>
      <c r="F138" s="973"/>
      <c r="G138" s="972"/>
      <c r="H138" s="973"/>
    </row>
    <row r="139" spans="1:8" s="386" customFormat="1" ht="18" customHeight="1" x14ac:dyDescent="0.3">
      <c r="A139" s="137"/>
      <c r="B139" s="500"/>
      <c r="C139" s="972"/>
      <c r="D139" s="973"/>
      <c r="E139" s="972"/>
      <c r="F139" s="973"/>
      <c r="G139" s="972"/>
      <c r="H139" s="973"/>
    </row>
    <row r="140" spans="1:8" s="386" customFormat="1" ht="18" customHeight="1" x14ac:dyDescent="0.3">
      <c r="A140" s="137"/>
      <c r="B140" s="500"/>
      <c r="C140" s="972"/>
      <c r="D140" s="973"/>
      <c r="E140" s="972"/>
      <c r="F140" s="973"/>
      <c r="G140" s="972"/>
      <c r="H140" s="973"/>
    </row>
    <row r="141" spans="1:8" s="386" customFormat="1" ht="18" customHeight="1" x14ac:dyDescent="0.3">
      <c r="A141" s="137"/>
      <c r="B141" s="500"/>
      <c r="C141" s="972"/>
      <c r="D141" s="973"/>
      <c r="E141" s="972"/>
      <c r="F141" s="973"/>
      <c r="G141" s="972"/>
      <c r="H141" s="973"/>
    </row>
    <row r="142" spans="1:8" s="386" customFormat="1" ht="18" customHeight="1" x14ac:dyDescent="0.3">
      <c r="A142" s="137"/>
      <c r="B142" s="500"/>
      <c r="C142" s="972"/>
      <c r="D142" s="973"/>
      <c r="E142" s="972"/>
      <c r="F142" s="973"/>
      <c r="G142" s="972"/>
      <c r="H142" s="973"/>
    </row>
    <row r="143" spans="1:8" s="386" customFormat="1" ht="18" customHeight="1" x14ac:dyDescent="0.3">
      <c r="A143" s="137"/>
      <c r="B143" s="500"/>
      <c r="C143" s="972"/>
      <c r="D143" s="973"/>
      <c r="E143" s="972"/>
      <c r="F143" s="973"/>
      <c r="G143" s="972"/>
      <c r="H143" s="973"/>
    </row>
    <row r="144" spans="1:8" s="386" customFormat="1" ht="18" customHeight="1" x14ac:dyDescent="0.3">
      <c r="A144" s="137"/>
      <c r="B144" s="500"/>
      <c r="C144" s="972"/>
      <c r="D144" s="973"/>
      <c r="E144" s="972"/>
      <c r="F144" s="973"/>
      <c r="G144" s="972"/>
      <c r="H144" s="973"/>
    </row>
    <row r="145" spans="1:8" s="386" customFormat="1" ht="18" customHeight="1" x14ac:dyDescent="0.3">
      <c r="A145" s="137"/>
      <c r="B145" s="500"/>
      <c r="C145" s="972"/>
      <c r="D145" s="973"/>
      <c r="E145" s="972"/>
      <c r="F145" s="973"/>
      <c r="G145" s="972"/>
      <c r="H145" s="973"/>
    </row>
    <row r="146" spans="1:8" s="386" customFormat="1" ht="18" customHeight="1" x14ac:dyDescent="0.3">
      <c r="A146" s="137"/>
      <c r="B146" s="500"/>
      <c r="C146" s="972"/>
      <c r="D146" s="973"/>
      <c r="E146" s="972"/>
      <c r="F146" s="973"/>
      <c r="G146" s="972"/>
      <c r="H146" s="973"/>
    </row>
    <row r="147" spans="1:8" s="386" customFormat="1" ht="18" customHeight="1" x14ac:dyDescent="0.3">
      <c r="A147" s="137"/>
      <c r="B147" s="500"/>
      <c r="C147" s="972"/>
      <c r="D147" s="973"/>
      <c r="E147" s="972"/>
      <c r="F147" s="973"/>
      <c r="G147" s="972"/>
      <c r="H147" s="973"/>
    </row>
    <row r="148" spans="1:8" s="386" customFormat="1" ht="18" customHeight="1" x14ac:dyDescent="0.3">
      <c r="A148" s="137"/>
      <c r="B148" s="500"/>
      <c r="C148" s="972"/>
      <c r="D148" s="973"/>
      <c r="E148" s="972"/>
      <c r="F148" s="973"/>
      <c r="G148" s="972"/>
      <c r="H148" s="973"/>
    </row>
    <row r="149" spans="1:8" s="386" customFormat="1" ht="18" customHeight="1" x14ac:dyDescent="0.3">
      <c r="A149" s="417"/>
      <c r="B149" s="418"/>
      <c r="C149" s="972"/>
      <c r="D149" s="973"/>
      <c r="E149" s="972"/>
      <c r="F149" s="973"/>
      <c r="G149" s="972"/>
      <c r="H149" s="973"/>
    </row>
    <row r="150" spans="1:8" s="386" customFormat="1" ht="18" customHeight="1" x14ac:dyDescent="0.3">
      <c r="A150" s="417"/>
      <c r="B150" s="418"/>
      <c r="C150" s="972"/>
      <c r="D150" s="973"/>
      <c r="E150" s="972"/>
      <c r="F150" s="973"/>
      <c r="G150" s="972"/>
      <c r="H150" s="973"/>
    </row>
    <row r="151" spans="1:8" s="386" customFormat="1" ht="18" customHeight="1" x14ac:dyDescent="0.3">
      <c r="A151" s="417"/>
      <c r="B151" s="418"/>
      <c r="C151" s="972"/>
      <c r="D151" s="973"/>
      <c r="E151" s="972"/>
      <c r="F151" s="973"/>
      <c r="G151" s="972"/>
      <c r="H151" s="973"/>
    </row>
    <row r="152" spans="1:8" s="382" customFormat="1" ht="18" customHeight="1" x14ac:dyDescent="0.3">
      <c r="A152" s="417"/>
      <c r="B152" s="418"/>
      <c r="C152" s="972"/>
      <c r="D152" s="973"/>
      <c r="E152" s="972"/>
      <c r="F152" s="973"/>
      <c r="G152" s="972"/>
      <c r="H152" s="973"/>
    </row>
    <row r="153" spans="1:8" s="382" customFormat="1" ht="18" customHeight="1" x14ac:dyDescent="0.3">
      <c r="A153" s="417"/>
      <c r="B153" s="418"/>
      <c r="C153" s="972"/>
      <c r="D153" s="973"/>
      <c r="E153" s="972"/>
      <c r="F153" s="973"/>
      <c r="G153" s="972"/>
      <c r="H153" s="973"/>
    </row>
    <row r="154" spans="1:8" s="382" customFormat="1" ht="18" customHeight="1" x14ac:dyDescent="0.3">
      <c r="A154" s="417"/>
      <c r="B154" s="418"/>
      <c r="C154" s="972"/>
      <c r="D154" s="973"/>
      <c r="E154" s="972"/>
      <c r="F154" s="973"/>
      <c r="G154" s="972"/>
      <c r="H154" s="973"/>
    </row>
    <row r="155" spans="1:8" s="382" customFormat="1" x14ac:dyDescent="0.3">
      <c r="A155" s="417"/>
      <c r="B155" s="418"/>
      <c r="C155" s="972"/>
      <c r="D155" s="973"/>
      <c r="E155" s="972"/>
      <c r="F155" s="973"/>
      <c r="G155" s="972"/>
      <c r="H155" s="973"/>
    </row>
    <row r="156" spans="1:8" s="382" customFormat="1" ht="18" customHeight="1" x14ac:dyDescent="0.3">
      <c r="A156" s="417"/>
      <c r="B156" s="418"/>
      <c r="C156" s="972"/>
      <c r="D156" s="973"/>
      <c r="E156" s="972"/>
      <c r="F156" s="973"/>
      <c r="G156" s="972"/>
      <c r="H156" s="973"/>
    </row>
    <row r="157" spans="1:8" s="382" customFormat="1" ht="18" customHeight="1" x14ac:dyDescent="0.3">
      <c r="A157" s="417"/>
      <c r="B157" s="418"/>
      <c r="C157" s="972"/>
      <c r="D157" s="973"/>
      <c r="E157" s="972"/>
      <c r="F157" s="973"/>
      <c r="G157" s="972"/>
      <c r="H157" s="973"/>
    </row>
    <row r="158" spans="1:8" s="382" customFormat="1" ht="5.25" customHeight="1" thickBot="1" x14ac:dyDescent="0.35">
      <c r="A158" s="439"/>
      <c r="B158" s="440"/>
      <c r="C158" s="440"/>
      <c r="D158" s="440"/>
      <c r="E158" s="440"/>
      <c r="F158" s="442"/>
      <c r="G158" s="442"/>
      <c r="H158" s="443"/>
    </row>
    <row r="159" spans="1:8" s="157" customFormat="1" ht="18" customHeight="1" thickBot="1" x14ac:dyDescent="0.35">
      <c r="A159" s="1324" t="s">
        <v>264</v>
      </c>
      <c r="B159" s="1325"/>
      <c r="C159" s="1187" t="str">
        <f>IFERROR(AVERAGE(C98:C157),"")</f>
        <v/>
      </c>
      <c r="D159" s="1120"/>
      <c r="E159" s="1187" t="str">
        <f>IFERROR(AVERAGE(E98:E157),"")</f>
        <v/>
      </c>
      <c r="F159" s="1120"/>
      <c r="G159" s="1187" t="str">
        <f>IFERROR(AVERAGE(G98:G157),"")</f>
        <v/>
      </c>
      <c r="H159" s="1120"/>
    </row>
    <row r="160" spans="1:8" s="382" customFormat="1" ht="18" customHeight="1" x14ac:dyDescent="0.3">
      <c r="A160" s="395"/>
      <c r="B160" s="395"/>
      <c r="C160" s="410"/>
      <c r="D160" s="410"/>
      <c r="E160" s="411"/>
      <c r="F160" s="411"/>
      <c r="G160" s="411"/>
      <c r="H160" s="412"/>
    </row>
    <row r="161" s="413" customFormat="1" ht="18" customHeight="1" x14ac:dyDescent="0.3"/>
    <row r="162" s="381" customFormat="1" ht="18" customHeight="1" x14ac:dyDescent="0.3"/>
    <row r="163" s="381" customFormat="1" ht="33.75" customHeight="1" x14ac:dyDescent="0.3"/>
    <row r="164" s="381" customFormat="1" ht="18" customHeight="1" x14ac:dyDescent="0.3"/>
    <row r="165" s="381" customFormat="1" ht="18" customHeight="1" x14ac:dyDescent="0.3"/>
    <row r="166" s="381" customFormat="1" ht="18" customHeight="1" x14ac:dyDescent="0.3"/>
    <row r="167" s="381" customFormat="1" ht="18" customHeight="1" x14ac:dyDescent="0.3"/>
    <row r="168" s="381" customFormat="1" ht="18" customHeight="1" x14ac:dyDescent="0.3"/>
    <row r="169" s="381" customFormat="1" ht="18" customHeight="1" x14ac:dyDescent="0.3"/>
    <row r="170" s="381" customFormat="1" ht="18" customHeight="1" x14ac:dyDescent="0.3"/>
    <row r="171" s="381" customFormat="1" ht="18" customHeight="1" x14ac:dyDescent="0.3"/>
    <row r="172" s="381" customFormat="1" ht="18" customHeight="1" x14ac:dyDescent="0.3"/>
    <row r="173" s="381" customFormat="1" ht="18" customHeight="1" x14ac:dyDescent="0.3"/>
    <row r="174" s="381" customFormat="1" ht="18" customHeight="1" x14ac:dyDescent="0.3"/>
    <row r="175" s="381" customFormat="1" ht="18" customHeight="1" x14ac:dyDescent="0.3"/>
    <row r="176" s="381" customFormat="1" ht="18" customHeight="1" x14ac:dyDescent="0.3"/>
    <row r="177" s="381" customFormat="1" ht="18" customHeight="1" x14ac:dyDescent="0.3"/>
    <row r="178" s="381" customFormat="1" ht="18" customHeight="1" x14ac:dyDescent="0.3"/>
    <row r="179" s="381" customFormat="1" ht="18" customHeight="1" x14ac:dyDescent="0.3"/>
    <row r="180" s="380" customFormat="1" ht="18" customHeight="1" x14ac:dyDescent="0.3"/>
    <row r="181" s="380" customFormat="1" ht="18" customHeight="1" x14ac:dyDescent="0.3"/>
    <row r="182" s="380" customFormat="1" ht="18" customHeight="1" x14ac:dyDescent="0.3"/>
    <row r="183" s="380" customFormat="1" ht="18" customHeight="1" x14ac:dyDescent="0.3"/>
    <row r="184" s="380" customFormat="1" ht="18" customHeight="1" x14ac:dyDescent="0.3"/>
    <row r="185" s="380" customFormat="1" ht="18" customHeight="1" x14ac:dyDescent="0.3"/>
    <row r="186" s="34" customFormat="1" ht="18" customHeight="1" x14ac:dyDescent="0.3"/>
  </sheetData>
  <sheetProtection algorithmName="SHA-512" hashValue="QT+Lj1QqzfKEyv800DW0K7AuM1FUT91CWonazAX9kxQjXAu9YoRWEFbiOYAhqDFi/u6TtNXqD7G9V8WCVc/ObQ==" saltValue="caqc9Te4CxPSwh3hxzwEJw==" spinCount="100000" sheet="1"/>
  <mergeCells count="417">
    <mergeCell ref="G159:H159"/>
    <mergeCell ref="E159:F159"/>
    <mergeCell ref="C159:D159"/>
    <mergeCell ref="C157:D157"/>
    <mergeCell ref="E157:F157"/>
    <mergeCell ref="G157:H157"/>
    <mergeCell ref="G90:H90"/>
    <mergeCell ref="E90:F90"/>
    <mergeCell ref="C90:D90"/>
    <mergeCell ref="C155:D155"/>
    <mergeCell ref="E155:F155"/>
    <mergeCell ref="G155:H155"/>
    <mergeCell ref="C156:D156"/>
    <mergeCell ref="E156:F156"/>
    <mergeCell ref="G156:H156"/>
    <mergeCell ref="C153:D153"/>
    <mergeCell ref="E153:F153"/>
    <mergeCell ref="G153:H153"/>
    <mergeCell ref="C154:D154"/>
    <mergeCell ref="E154:F154"/>
    <mergeCell ref="G154:H154"/>
    <mergeCell ref="C151:D151"/>
    <mergeCell ref="E151:F151"/>
    <mergeCell ref="G151:H151"/>
    <mergeCell ref="C152:D152"/>
    <mergeCell ref="E152:F152"/>
    <mergeCell ref="G152:H152"/>
    <mergeCell ref="C149:D149"/>
    <mergeCell ref="E149:F149"/>
    <mergeCell ref="G149:H149"/>
    <mergeCell ref="C150:D150"/>
    <mergeCell ref="E150:F150"/>
    <mergeCell ref="G150:H150"/>
    <mergeCell ref="C147:D147"/>
    <mergeCell ref="E147:F147"/>
    <mergeCell ref="G147:H147"/>
    <mergeCell ref="C148:D148"/>
    <mergeCell ref="E148:F148"/>
    <mergeCell ref="G148:H148"/>
    <mergeCell ref="C145:D145"/>
    <mergeCell ref="E145:F145"/>
    <mergeCell ref="G145:H145"/>
    <mergeCell ref="C146:D146"/>
    <mergeCell ref="E146:F146"/>
    <mergeCell ref="G146:H146"/>
    <mergeCell ref="G142:H142"/>
    <mergeCell ref="C143:D143"/>
    <mergeCell ref="E143:F143"/>
    <mergeCell ref="G143:H143"/>
    <mergeCell ref="C144:D144"/>
    <mergeCell ref="E144:F144"/>
    <mergeCell ref="G144:H144"/>
    <mergeCell ref="C58:D58"/>
    <mergeCell ref="E58:F58"/>
    <mergeCell ref="G58:H58"/>
    <mergeCell ref="G98:H98"/>
    <mergeCell ref="E98:F98"/>
    <mergeCell ref="C98:D98"/>
    <mergeCell ref="G97:H97"/>
    <mergeCell ref="G96:H96"/>
    <mergeCell ref="E97:F97"/>
    <mergeCell ref="E96:F96"/>
    <mergeCell ref="C97:D97"/>
    <mergeCell ref="C96:D96"/>
    <mergeCell ref="G102:H102"/>
    <mergeCell ref="C103:D103"/>
    <mergeCell ref="E103:F103"/>
    <mergeCell ref="G103:H103"/>
    <mergeCell ref="C104:D104"/>
    <mergeCell ref="C56:D56"/>
    <mergeCell ref="E56:F56"/>
    <mergeCell ref="G56:H56"/>
    <mergeCell ref="C57:D57"/>
    <mergeCell ref="E57:F57"/>
    <mergeCell ref="G57:H57"/>
    <mergeCell ref="C54:D54"/>
    <mergeCell ref="E54:F54"/>
    <mergeCell ref="G54:H54"/>
    <mergeCell ref="C55:D55"/>
    <mergeCell ref="E55:F55"/>
    <mergeCell ref="G55:H55"/>
    <mergeCell ref="C52:D52"/>
    <mergeCell ref="E52:F52"/>
    <mergeCell ref="G52:H52"/>
    <mergeCell ref="C53:D53"/>
    <mergeCell ref="E53:F53"/>
    <mergeCell ref="G53:H53"/>
    <mergeCell ref="C40:D40"/>
    <mergeCell ref="E40:F40"/>
    <mergeCell ref="G40:H40"/>
    <mergeCell ref="C41:D41"/>
    <mergeCell ref="E41:F41"/>
    <mergeCell ref="G41:H41"/>
    <mergeCell ref="C42:D42"/>
    <mergeCell ref="E42:F42"/>
    <mergeCell ref="G42:H42"/>
    <mergeCell ref="C43:D43"/>
    <mergeCell ref="E43:F43"/>
    <mergeCell ref="G43:H43"/>
    <mergeCell ref="C44:D44"/>
    <mergeCell ref="E44:F44"/>
    <mergeCell ref="G44:H44"/>
    <mergeCell ref="C45:D45"/>
    <mergeCell ref="E45:F45"/>
    <mergeCell ref="G45:H45"/>
    <mergeCell ref="C38:D38"/>
    <mergeCell ref="E38:F38"/>
    <mergeCell ref="G38:H38"/>
    <mergeCell ref="C39:D39"/>
    <mergeCell ref="E39:F39"/>
    <mergeCell ref="G39:H39"/>
    <mergeCell ref="C36:D36"/>
    <mergeCell ref="E36:F36"/>
    <mergeCell ref="G36:H36"/>
    <mergeCell ref="C37:D37"/>
    <mergeCell ref="E37:F37"/>
    <mergeCell ref="G37:H37"/>
    <mergeCell ref="C34:D34"/>
    <mergeCell ref="E34:F34"/>
    <mergeCell ref="G34:H34"/>
    <mergeCell ref="C35:D35"/>
    <mergeCell ref="E35:F35"/>
    <mergeCell ref="G35:H35"/>
    <mergeCell ref="C32:D32"/>
    <mergeCell ref="E32:F32"/>
    <mergeCell ref="G32:H32"/>
    <mergeCell ref="C33:D33"/>
    <mergeCell ref="E33:F33"/>
    <mergeCell ref="G33:H33"/>
    <mergeCell ref="A25:E25"/>
    <mergeCell ref="C30:D30"/>
    <mergeCell ref="E30:F30"/>
    <mergeCell ref="G30:H30"/>
    <mergeCell ref="C31:D31"/>
    <mergeCell ref="E31:F31"/>
    <mergeCell ref="G31:H31"/>
    <mergeCell ref="G29:H29"/>
    <mergeCell ref="E29:F29"/>
    <mergeCell ref="C29:D29"/>
    <mergeCell ref="G15:H15"/>
    <mergeCell ref="E16:F16"/>
    <mergeCell ref="E15:F15"/>
    <mergeCell ref="C16:D16"/>
    <mergeCell ref="C15:D15"/>
    <mergeCell ref="C21:D21"/>
    <mergeCell ref="C19:D19"/>
    <mergeCell ref="C18:D18"/>
    <mergeCell ref="C17:D17"/>
    <mergeCell ref="G16:H16"/>
    <mergeCell ref="G17:H17"/>
    <mergeCell ref="E17:F17"/>
    <mergeCell ref="E18:F18"/>
    <mergeCell ref="E19:F19"/>
    <mergeCell ref="E21:F21"/>
    <mergeCell ref="A1:H1"/>
    <mergeCell ref="A2:H2"/>
    <mergeCell ref="B7:H7"/>
    <mergeCell ref="A27:A28"/>
    <mergeCell ref="B27:B28"/>
    <mergeCell ref="B8:H8"/>
    <mergeCell ref="B9:H9"/>
    <mergeCell ref="B10:H10"/>
    <mergeCell ref="B11:H11"/>
    <mergeCell ref="B12:H12"/>
    <mergeCell ref="B14:H14"/>
    <mergeCell ref="A15:A16"/>
    <mergeCell ref="B15:B16"/>
    <mergeCell ref="A21:B21"/>
    <mergeCell ref="A23:H23"/>
    <mergeCell ref="G21:H21"/>
    <mergeCell ref="G19:H19"/>
    <mergeCell ref="G18:H18"/>
    <mergeCell ref="G28:H28"/>
    <mergeCell ref="G27:H27"/>
    <mergeCell ref="E28:F28"/>
    <mergeCell ref="E27:F27"/>
    <mergeCell ref="C28:D28"/>
    <mergeCell ref="C27:D27"/>
    <mergeCell ref="A90:B90"/>
    <mergeCell ref="A92:H92"/>
    <mergeCell ref="A96:A97"/>
    <mergeCell ref="B96:B97"/>
    <mergeCell ref="A159:B159"/>
    <mergeCell ref="C99:D99"/>
    <mergeCell ref="E99:F99"/>
    <mergeCell ref="G99:H99"/>
    <mergeCell ref="C140:D140"/>
    <mergeCell ref="E140:F140"/>
    <mergeCell ref="G140:H140"/>
    <mergeCell ref="C141:D141"/>
    <mergeCell ref="E141:F141"/>
    <mergeCell ref="G141:H141"/>
    <mergeCell ref="C142:D142"/>
    <mergeCell ref="E142:F142"/>
    <mergeCell ref="C100:D100"/>
    <mergeCell ref="E100:F100"/>
    <mergeCell ref="G100:H100"/>
    <mergeCell ref="C101:D101"/>
    <mergeCell ref="E101:F101"/>
    <mergeCell ref="G101:H101"/>
    <mergeCell ref="C102:D102"/>
    <mergeCell ref="E102:F102"/>
    <mergeCell ref="C46:D46"/>
    <mergeCell ref="E46:F46"/>
    <mergeCell ref="G46:H46"/>
    <mergeCell ref="C47:D47"/>
    <mergeCell ref="E47:F47"/>
    <mergeCell ref="G47:H47"/>
    <mergeCell ref="C48:D48"/>
    <mergeCell ref="E48:F48"/>
    <mergeCell ref="G48:H48"/>
    <mergeCell ref="C49:D49"/>
    <mergeCell ref="E49:F49"/>
    <mergeCell ref="G49:H49"/>
    <mergeCell ref="C50:D50"/>
    <mergeCell ref="E50:F50"/>
    <mergeCell ref="G50:H50"/>
    <mergeCell ref="C51:D51"/>
    <mergeCell ref="E51:F51"/>
    <mergeCell ref="G51:H51"/>
    <mergeCell ref="C138:D138"/>
    <mergeCell ref="E138:F138"/>
    <mergeCell ref="G138:H138"/>
    <mergeCell ref="C139:D139"/>
    <mergeCell ref="E139:F139"/>
    <mergeCell ref="G139:H139"/>
    <mergeCell ref="E104:F104"/>
    <mergeCell ref="G104:H104"/>
    <mergeCell ref="C105:D105"/>
    <mergeCell ref="E105:F105"/>
    <mergeCell ref="G105:H105"/>
    <mergeCell ref="C106:D106"/>
    <mergeCell ref="E106:F106"/>
    <mergeCell ref="G106:H106"/>
    <mergeCell ref="C137:D137"/>
    <mergeCell ref="E137:F137"/>
    <mergeCell ref="G137:H137"/>
    <mergeCell ref="C107:D107"/>
    <mergeCell ref="E107:F107"/>
    <mergeCell ref="G107:H107"/>
    <mergeCell ref="C108:D108"/>
    <mergeCell ref="E108:F108"/>
    <mergeCell ref="G108:H108"/>
    <mergeCell ref="C109:D109"/>
    <mergeCell ref="C59:D59"/>
    <mergeCell ref="E59:F59"/>
    <mergeCell ref="G59:H59"/>
    <mergeCell ref="C60:D60"/>
    <mergeCell ref="E60:F60"/>
    <mergeCell ref="G60:H60"/>
    <mergeCell ref="C61:D61"/>
    <mergeCell ref="E61:F61"/>
    <mergeCell ref="G61:H61"/>
    <mergeCell ref="C62:D62"/>
    <mergeCell ref="E62:F62"/>
    <mergeCell ref="G62:H62"/>
    <mergeCell ref="C63:D63"/>
    <mergeCell ref="E63:F63"/>
    <mergeCell ref="G63:H63"/>
    <mergeCell ref="C64:D64"/>
    <mergeCell ref="E64:F64"/>
    <mergeCell ref="G64:H64"/>
    <mergeCell ref="C65:D65"/>
    <mergeCell ref="E65:F65"/>
    <mergeCell ref="G65:H65"/>
    <mergeCell ref="C66:D66"/>
    <mergeCell ref="E66:F66"/>
    <mergeCell ref="G66:H66"/>
    <mergeCell ref="C67:D67"/>
    <mergeCell ref="E67:F67"/>
    <mergeCell ref="G67:H67"/>
    <mergeCell ref="C68:D68"/>
    <mergeCell ref="E68:F68"/>
    <mergeCell ref="G68:H68"/>
    <mergeCell ref="C69:D69"/>
    <mergeCell ref="E69:F69"/>
    <mergeCell ref="G69:H69"/>
    <mergeCell ref="C70:D70"/>
    <mergeCell ref="E70:F70"/>
    <mergeCell ref="G70:H70"/>
    <mergeCell ref="C71:D71"/>
    <mergeCell ref="E71:F71"/>
    <mergeCell ref="G71:H71"/>
    <mergeCell ref="C72:D72"/>
    <mergeCell ref="E72:F72"/>
    <mergeCell ref="G72:H72"/>
    <mergeCell ref="C73:D73"/>
    <mergeCell ref="E73:F73"/>
    <mergeCell ref="G73:H73"/>
    <mergeCell ref="C74:D74"/>
    <mergeCell ref="E74:F74"/>
    <mergeCell ref="G74:H74"/>
    <mergeCell ref="C75:D75"/>
    <mergeCell ref="E75:F75"/>
    <mergeCell ref="G75:H75"/>
    <mergeCell ref="C76:D76"/>
    <mergeCell ref="E76:F76"/>
    <mergeCell ref="G76:H76"/>
    <mergeCell ref="C77:D77"/>
    <mergeCell ref="E77:F77"/>
    <mergeCell ref="G77:H77"/>
    <mergeCell ref="C78:D78"/>
    <mergeCell ref="E78:F78"/>
    <mergeCell ref="G78:H78"/>
    <mergeCell ref="C79:D79"/>
    <mergeCell ref="E79:F79"/>
    <mergeCell ref="G79:H79"/>
    <mergeCell ref="C80:D80"/>
    <mergeCell ref="E80:F80"/>
    <mergeCell ref="G80:H80"/>
    <mergeCell ref="C81:D81"/>
    <mergeCell ref="E81:F81"/>
    <mergeCell ref="G81:H81"/>
    <mergeCell ref="C82:D82"/>
    <mergeCell ref="E82:F82"/>
    <mergeCell ref="G82:H82"/>
    <mergeCell ref="C83:D83"/>
    <mergeCell ref="E83:F83"/>
    <mergeCell ref="G83:H83"/>
    <mergeCell ref="C84:D84"/>
    <mergeCell ref="E84:F84"/>
    <mergeCell ref="G84:H84"/>
    <mergeCell ref="C85:D85"/>
    <mergeCell ref="E85:F85"/>
    <mergeCell ref="G85:H85"/>
    <mergeCell ref="C86:D86"/>
    <mergeCell ref="E86:F86"/>
    <mergeCell ref="G86:H86"/>
    <mergeCell ref="C87:D87"/>
    <mergeCell ref="E87:F87"/>
    <mergeCell ref="G87:H87"/>
    <mergeCell ref="C88:D88"/>
    <mergeCell ref="E88:F88"/>
    <mergeCell ref="G88:H88"/>
    <mergeCell ref="E109:F109"/>
    <mergeCell ref="G109:H109"/>
    <mergeCell ref="C110:D110"/>
    <mergeCell ref="E110:F110"/>
    <mergeCell ref="G110:H110"/>
    <mergeCell ref="C111:D111"/>
    <mergeCell ref="E111:F111"/>
    <mergeCell ref="G111:H111"/>
    <mergeCell ref="C112:D112"/>
    <mergeCell ref="E112:F112"/>
    <mergeCell ref="G112:H112"/>
    <mergeCell ref="C113:D113"/>
    <mergeCell ref="E113:F113"/>
    <mergeCell ref="G113:H113"/>
    <mergeCell ref="C114:D114"/>
    <mergeCell ref="E114:F114"/>
    <mergeCell ref="G114:H114"/>
    <mergeCell ref="C115:D115"/>
    <mergeCell ref="E115:F115"/>
    <mergeCell ref="G115:H115"/>
    <mergeCell ref="C116:D116"/>
    <mergeCell ref="E116:F116"/>
    <mergeCell ref="G116:H116"/>
    <mergeCell ref="C117:D117"/>
    <mergeCell ref="E117:F117"/>
    <mergeCell ref="G117:H117"/>
    <mergeCell ref="C118:D118"/>
    <mergeCell ref="E118:F118"/>
    <mergeCell ref="G118:H118"/>
    <mergeCell ref="C119:D119"/>
    <mergeCell ref="E119:F119"/>
    <mergeCell ref="G119:H119"/>
    <mergeCell ref="C120:D120"/>
    <mergeCell ref="E120:F120"/>
    <mergeCell ref="G120:H120"/>
    <mergeCell ref="C121:D121"/>
    <mergeCell ref="E121:F121"/>
    <mergeCell ref="G121:H121"/>
    <mergeCell ref="C122:D122"/>
    <mergeCell ref="E122:F122"/>
    <mergeCell ref="G122:H122"/>
    <mergeCell ref="C123:D123"/>
    <mergeCell ref="E123:F123"/>
    <mergeCell ref="G123:H123"/>
    <mergeCell ref="C124:D124"/>
    <mergeCell ref="E124:F124"/>
    <mergeCell ref="G124:H124"/>
    <mergeCell ref="C125:D125"/>
    <mergeCell ref="E125:F125"/>
    <mergeCell ref="G125:H125"/>
    <mergeCell ref="C126:D126"/>
    <mergeCell ref="E126:F126"/>
    <mergeCell ref="G126:H126"/>
    <mergeCell ref="C127:D127"/>
    <mergeCell ref="E127:F127"/>
    <mergeCell ref="G127:H127"/>
    <mergeCell ref="C128:D128"/>
    <mergeCell ref="E128:F128"/>
    <mergeCell ref="G128:H128"/>
    <mergeCell ref="C129:D129"/>
    <mergeCell ref="E129:F129"/>
    <mergeCell ref="G129:H129"/>
    <mergeCell ref="C130:D130"/>
    <mergeCell ref="E130:F130"/>
    <mergeCell ref="G130:H130"/>
    <mergeCell ref="C131:D131"/>
    <mergeCell ref="E131:F131"/>
    <mergeCell ref="G131:H131"/>
    <mergeCell ref="C132:D132"/>
    <mergeCell ref="E132:F132"/>
    <mergeCell ref="G132:H132"/>
    <mergeCell ref="C133:D133"/>
    <mergeCell ref="E133:F133"/>
    <mergeCell ref="G133:H133"/>
    <mergeCell ref="C134:D134"/>
    <mergeCell ref="E134:F134"/>
    <mergeCell ref="G134:H134"/>
    <mergeCell ref="C135:D135"/>
    <mergeCell ref="E135:F135"/>
    <mergeCell ref="G135:H135"/>
    <mergeCell ref="C136:D136"/>
    <mergeCell ref="E136:F136"/>
    <mergeCell ref="G136:H136"/>
  </mergeCells>
  <dataValidations count="2">
    <dataValidation type="custom" allowBlank="1" showInputMessage="1" showErrorMessage="1" error="Must use a numerical value only in this cell._x000a_" sqref="C29:H88 C98:H157">
      <formula1>ISNUMBER(C29)</formula1>
    </dataValidation>
    <dataValidation type="list" allowBlank="1" showInputMessage="1" showErrorMessage="1" sqref="F25 F94">
      <formula1>$O$13:$O$14</formula1>
    </dataValidation>
  </dataValidations>
  <pageMargins left="0.7" right="0.7" top="0.75" bottom="0.75" header="0.3" footer="0.3"/>
  <pageSetup scale="52" fitToHeight="8" orientation="landscape" r:id="rId1"/>
  <headerFooter>
    <oddFooter>&amp;R&amp;A - Page &amp;P of &amp;N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pageSetUpPr fitToPage="1"/>
  </sheetPr>
  <dimension ref="A1:L25"/>
  <sheetViews>
    <sheetView showGridLines="0" zoomScaleNormal="100" workbookViewId="0">
      <selection sqref="A1:H1"/>
    </sheetView>
  </sheetViews>
  <sheetFormatPr defaultColWidth="8.88671875" defaultRowHeight="14.4" x14ac:dyDescent="0.3"/>
  <cols>
    <col min="1" max="1" width="20.88671875" style="98" customWidth="1"/>
    <col min="2" max="2" width="24.88671875" style="98" bestFit="1" customWidth="1"/>
    <col min="3" max="8" width="20.6640625" style="98" customWidth="1"/>
    <col min="9" max="16384" width="8.88671875" style="98"/>
  </cols>
  <sheetData>
    <row r="1" spans="1:12" s="6" customFormat="1" ht="18" x14ac:dyDescent="0.3">
      <c r="A1" s="752" t="str">
        <f>'Architectural Typical Project'!A1:L1</f>
        <v>Attachment D: Cost Schedule</v>
      </c>
      <c r="B1" s="752"/>
      <c r="C1" s="752"/>
      <c r="D1" s="752"/>
      <c r="E1" s="752"/>
      <c r="F1" s="752"/>
      <c r="G1" s="752"/>
      <c r="H1" s="752"/>
      <c r="I1" s="80"/>
      <c r="J1" s="80"/>
      <c r="K1" s="80"/>
    </row>
    <row r="2" spans="1:12" s="21" customFormat="1" ht="18" customHeight="1" thickBot="1" x14ac:dyDescent="0.35">
      <c r="A2" s="758" t="s">
        <v>265</v>
      </c>
      <c r="B2" s="758"/>
      <c r="C2" s="758"/>
      <c r="D2" s="758"/>
      <c r="E2" s="758"/>
      <c r="F2" s="758"/>
      <c r="G2" s="758"/>
      <c r="H2" s="758"/>
      <c r="I2" s="80"/>
      <c r="J2" s="80"/>
      <c r="K2" s="80"/>
    </row>
    <row r="3" spans="1:12" s="21" customFormat="1" ht="6.75" customHeight="1" x14ac:dyDescent="0.3">
      <c r="A3" s="353"/>
      <c r="B3" s="353"/>
      <c r="C3" s="353"/>
      <c r="D3" s="353"/>
      <c r="E3" s="353"/>
      <c r="F3" s="353"/>
      <c r="G3" s="353"/>
      <c r="H3" s="353"/>
      <c r="I3" s="353"/>
      <c r="J3" s="353"/>
      <c r="K3" s="109"/>
      <c r="L3" s="1"/>
    </row>
    <row r="4" spans="1:12" s="6" customFormat="1" ht="18" customHeight="1" x14ac:dyDescent="0.3">
      <c r="A4" s="353" t="str">
        <f>Scores!B4</f>
        <v>Vendor Name:</v>
      </c>
      <c r="B4" s="80" t="str">
        <f>Scores!E4</f>
        <v xml:space="preserve">Allsteel Inc. </v>
      </c>
      <c r="C4" s="80"/>
      <c r="D4" s="80"/>
      <c r="E4" s="80"/>
      <c r="F4" s="80"/>
      <c r="G4" s="80"/>
      <c r="H4" s="80"/>
      <c r="I4" s="80"/>
      <c r="J4" s="80"/>
    </row>
    <row r="5" spans="1:12" s="21" customFormat="1" ht="9.75" customHeight="1" thickBot="1" x14ac:dyDescent="0.35">
      <c r="A5" s="353"/>
      <c r="B5" s="80"/>
      <c r="C5" s="80"/>
      <c r="D5" s="80"/>
      <c r="E5" s="80"/>
      <c r="F5" s="80"/>
      <c r="G5" s="80"/>
      <c r="H5" s="80"/>
      <c r="I5" s="80"/>
      <c r="J5" s="80"/>
    </row>
    <row r="6" spans="1:12" s="100" customFormat="1" ht="18" customHeight="1" x14ac:dyDescent="0.3">
      <c r="A6" s="538" t="s">
        <v>6</v>
      </c>
      <c r="B6" s="539" t="s">
        <v>5</v>
      </c>
      <c r="C6" s="539"/>
      <c r="D6" s="539"/>
      <c r="E6" s="539"/>
      <c r="F6" s="539"/>
      <c r="G6" s="539"/>
      <c r="H6" s="540"/>
    </row>
    <row r="7" spans="1:12" s="100" customFormat="1" ht="18" customHeight="1" x14ac:dyDescent="0.3">
      <c r="A7" s="142">
        <v>1</v>
      </c>
      <c r="B7" s="1189" t="s">
        <v>225</v>
      </c>
      <c r="C7" s="1189"/>
      <c r="D7" s="1189"/>
      <c r="E7" s="1189"/>
      <c r="F7" s="1189"/>
      <c r="G7" s="1189"/>
      <c r="H7" s="1190"/>
    </row>
    <row r="8" spans="1:12" s="100" customFormat="1" ht="18" customHeight="1" x14ac:dyDescent="0.3">
      <c r="A8" s="142">
        <v>2</v>
      </c>
      <c r="B8" s="1189" t="s">
        <v>418</v>
      </c>
      <c r="C8" s="1189"/>
      <c r="D8" s="1189"/>
      <c r="E8" s="1189"/>
      <c r="F8" s="1189"/>
      <c r="G8" s="1189"/>
      <c r="H8" s="1190"/>
    </row>
    <row r="9" spans="1:12" s="100" customFormat="1" ht="18" customHeight="1" x14ac:dyDescent="0.3">
      <c r="A9" s="142">
        <v>3</v>
      </c>
      <c r="B9" s="1189" t="s">
        <v>266</v>
      </c>
      <c r="C9" s="1189"/>
      <c r="D9" s="1189"/>
      <c r="E9" s="1189"/>
      <c r="F9" s="1189"/>
      <c r="G9" s="1189"/>
      <c r="H9" s="1190"/>
    </row>
    <row r="10" spans="1:12" s="100" customFormat="1" ht="30" customHeight="1" x14ac:dyDescent="0.3">
      <c r="A10" s="147">
        <v>4</v>
      </c>
      <c r="B10" s="772" t="s">
        <v>412</v>
      </c>
      <c r="C10" s="773"/>
      <c r="D10" s="773"/>
      <c r="E10" s="773"/>
      <c r="F10" s="773"/>
      <c r="G10" s="773"/>
      <c r="H10" s="774"/>
    </row>
    <row r="11" spans="1:12" s="100" customFormat="1" ht="30" customHeight="1" x14ac:dyDescent="0.3">
      <c r="A11" s="147">
        <v>5</v>
      </c>
      <c r="B11" s="772" t="s">
        <v>294</v>
      </c>
      <c r="C11" s="773"/>
      <c r="D11" s="773"/>
      <c r="E11" s="773"/>
      <c r="F11" s="773"/>
      <c r="G11" s="773"/>
      <c r="H11" s="774"/>
    </row>
    <row r="12" spans="1:12" s="14" customFormat="1" ht="15" thickBot="1" x14ac:dyDescent="0.35">
      <c r="A12" s="363">
        <v>6</v>
      </c>
      <c r="B12" s="1191" t="s">
        <v>208</v>
      </c>
      <c r="C12" s="1191"/>
      <c r="D12" s="1191"/>
      <c r="E12" s="1191"/>
      <c r="F12" s="1191"/>
      <c r="G12" s="1191"/>
      <c r="H12" s="1192"/>
    </row>
    <row r="13" spans="1:12" s="100" customFormat="1" ht="18" customHeight="1" thickBot="1" x14ac:dyDescent="0.35">
      <c r="A13" s="11"/>
      <c r="B13" s="40"/>
      <c r="C13" s="40"/>
      <c r="D13" s="40"/>
      <c r="E13" s="40"/>
      <c r="F13" s="40"/>
      <c r="G13" s="40"/>
      <c r="H13" s="40"/>
    </row>
    <row r="14" spans="1:12" s="100" customFormat="1" ht="18" customHeight="1" thickBot="1" x14ac:dyDescent="0.35">
      <c r="A14" s="1344" t="s">
        <v>267</v>
      </c>
      <c r="B14" s="1345"/>
      <c r="C14" s="1345"/>
      <c r="D14" s="1345"/>
      <c r="E14" s="1345"/>
      <c r="F14" s="1345"/>
      <c r="G14" s="1345"/>
      <c r="H14" s="1346"/>
    </row>
    <row r="15" spans="1:12" s="100" customFormat="1" ht="7.5" customHeight="1" x14ac:dyDescent="0.3">
      <c r="A15" s="369"/>
      <c r="B15" s="369"/>
      <c r="C15" s="369"/>
      <c r="D15" s="369"/>
      <c r="E15" s="55"/>
      <c r="F15" s="55"/>
      <c r="G15" s="55"/>
      <c r="H15" s="55"/>
    </row>
    <row r="16" spans="1:12" s="100" customFormat="1" ht="32.1" customHeight="1" x14ac:dyDescent="0.3">
      <c r="A16" s="27"/>
      <c r="B16" s="542" t="s">
        <v>9</v>
      </c>
      <c r="C16" s="542" t="s">
        <v>8</v>
      </c>
      <c r="D16" s="543" t="s">
        <v>150</v>
      </c>
      <c r="E16" s="1347" t="s">
        <v>7</v>
      </c>
      <c r="F16" s="1347"/>
      <c r="G16" s="1348" t="s">
        <v>40</v>
      </c>
      <c r="H16" s="1348"/>
    </row>
    <row r="17" spans="1:8" s="100" customFormat="1" ht="18" customHeight="1" x14ac:dyDescent="0.3">
      <c r="A17" s="541" t="s">
        <v>3</v>
      </c>
      <c r="B17" s="79" t="s">
        <v>452</v>
      </c>
      <c r="C17" s="191">
        <v>7600000</v>
      </c>
      <c r="D17" s="37" t="str">
        <f>'Mobile Portable Detail'!C96</f>
        <v/>
      </c>
      <c r="E17" s="1188" t="str">
        <f>IFERROR(C17*D17,"")</f>
        <v/>
      </c>
      <c r="F17" s="1004"/>
      <c r="G17" s="981" t="str">
        <f>IFERROR(C17-E17,"")</f>
        <v/>
      </c>
      <c r="H17" s="982"/>
    </row>
    <row r="18" spans="1:8" s="100" customFormat="1" ht="18" customHeight="1" x14ac:dyDescent="0.3">
      <c r="A18" s="541" t="s">
        <v>4</v>
      </c>
      <c r="B18" s="79" t="s">
        <v>453</v>
      </c>
      <c r="C18" s="51">
        <v>2300000</v>
      </c>
      <c r="D18" s="37" t="str">
        <f>'Mobile Portable Detail'!E96</f>
        <v/>
      </c>
      <c r="E18" s="1188" t="str">
        <f>IFERROR(C18*D18,"")</f>
        <v/>
      </c>
      <c r="F18" s="1004"/>
      <c r="G18" s="981" t="str">
        <f>IFERROR(C18-E18,"")</f>
        <v/>
      </c>
      <c r="H18" s="982"/>
    </row>
    <row r="19" spans="1:8" s="100" customFormat="1" ht="18" customHeight="1" x14ac:dyDescent="0.3">
      <c r="A19" s="541" t="s">
        <v>2</v>
      </c>
      <c r="B19" s="79" t="s">
        <v>347</v>
      </c>
      <c r="C19" s="51">
        <v>590000</v>
      </c>
      <c r="D19" s="37" t="str">
        <f>'Mobile Portable Detail'!G96</f>
        <v/>
      </c>
      <c r="E19" s="1188" t="str">
        <f>IFERROR(C19*D19,"")</f>
        <v/>
      </c>
      <c r="F19" s="1004"/>
      <c r="G19" s="981" t="str">
        <f>IFERROR(C19-E19,"")</f>
        <v/>
      </c>
      <c r="H19" s="982"/>
    </row>
    <row r="20" spans="1:8" s="100" customFormat="1" ht="18" customHeight="1" thickBot="1" x14ac:dyDescent="0.35">
      <c r="A20" s="88"/>
      <c r="B20" s="15"/>
      <c r="C20" s="39"/>
      <c r="D20" s="4"/>
      <c r="E20" s="4"/>
      <c r="F20" s="52"/>
      <c r="G20" s="48"/>
      <c r="H20" s="48"/>
    </row>
    <row r="21" spans="1:8" s="100" customFormat="1" ht="18" customHeight="1" thickBot="1" x14ac:dyDescent="0.35">
      <c r="A21" s="88"/>
      <c r="B21" s="1000" t="s">
        <v>268</v>
      </c>
      <c r="C21" s="1001"/>
      <c r="D21" s="1001"/>
      <c r="E21" s="1001"/>
      <c r="F21" s="1001"/>
      <c r="G21" s="998">
        <f>SUM(G17:H19)</f>
        <v>0</v>
      </c>
      <c r="H21" s="999"/>
    </row>
    <row r="22" spans="1:8" s="100" customFormat="1" ht="18" customHeight="1" thickBot="1" x14ac:dyDescent="0.35">
      <c r="A22" s="369"/>
      <c r="B22" s="369"/>
      <c r="C22" s="369"/>
      <c r="D22" s="369"/>
      <c r="E22" s="55"/>
      <c r="F22" s="55"/>
      <c r="G22" s="55"/>
      <c r="H22" s="55"/>
    </row>
    <row r="23" spans="1:8" ht="15" thickBot="1" x14ac:dyDescent="0.35">
      <c r="B23" s="1000" t="s">
        <v>419</v>
      </c>
      <c r="C23" s="1001"/>
      <c r="D23" s="1001"/>
      <c r="E23" s="1001"/>
      <c r="F23" s="1001"/>
      <c r="G23" s="998">
        <f>'Mobile Portable Typical'!K124</f>
        <v>0</v>
      </c>
      <c r="H23" s="999"/>
    </row>
    <row r="24" spans="1:8" ht="15" thickBot="1" x14ac:dyDescent="0.35">
      <c r="B24" s="1"/>
      <c r="C24" s="1"/>
      <c r="D24" s="1"/>
      <c r="E24" s="1"/>
      <c r="F24" s="1"/>
      <c r="G24" s="1"/>
      <c r="H24" s="1"/>
    </row>
    <row r="25" spans="1:8" ht="15" thickBot="1" x14ac:dyDescent="0.35">
      <c r="B25" s="1000" t="s">
        <v>272</v>
      </c>
      <c r="C25" s="1001"/>
      <c r="D25" s="1001"/>
      <c r="E25" s="1001"/>
      <c r="F25" s="1001"/>
      <c r="G25" s="998">
        <f>G21+G23</f>
        <v>0</v>
      </c>
      <c r="H25" s="999"/>
    </row>
  </sheetData>
  <sheetProtection algorithmName="SHA-512" hashValue="UV0CyBL+p89b0SaMThkq7rAaurYoyqEL7TVCgR0pWdHNj69WWsiUcbxTSQuKABnwsLoOhze38jvnsrpUAun6Nw==" saltValue="N8awj26CH2UzoOY9KHCqPg==" spinCount="100000" sheet="1" objects="1" scenarios="1"/>
  <mergeCells count="23">
    <mergeCell ref="B23:F23"/>
    <mergeCell ref="G23:H23"/>
    <mergeCell ref="B25:F25"/>
    <mergeCell ref="G25:H25"/>
    <mergeCell ref="B21:F21"/>
    <mergeCell ref="G21:H21"/>
    <mergeCell ref="E18:F18"/>
    <mergeCell ref="G18:H18"/>
    <mergeCell ref="E19:F19"/>
    <mergeCell ref="G19:H19"/>
    <mergeCell ref="E17:F17"/>
    <mergeCell ref="G17:H17"/>
    <mergeCell ref="A1:H1"/>
    <mergeCell ref="A2:H2"/>
    <mergeCell ref="B7:H7"/>
    <mergeCell ref="B8:H8"/>
    <mergeCell ref="B9:H9"/>
    <mergeCell ref="B10:H10"/>
    <mergeCell ref="B11:H11"/>
    <mergeCell ref="B12:H12"/>
    <mergeCell ref="A14:H14"/>
    <mergeCell ref="E16:F16"/>
    <mergeCell ref="G16:H16"/>
  </mergeCells>
  <pageMargins left="0.7" right="0.7" top="0.75" bottom="0.75" header="0.3" footer="0.3"/>
  <pageSetup scale="71" fitToHeight="5" orientation="landscape" r:id="rId1"/>
  <headerFooter>
    <oddFooter>&amp;R&amp;A - Page &amp;P of &amp;N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pageSetUpPr fitToPage="1"/>
  </sheetPr>
  <dimension ref="A1:M124"/>
  <sheetViews>
    <sheetView showGridLines="0" zoomScaleNormal="100" workbookViewId="0">
      <selection sqref="A1:K1"/>
    </sheetView>
  </sheetViews>
  <sheetFormatPr defaultColWidth="9.109375" defaultRowHeight="14.4" x14ac:dyDescent="0.3"/>
  <cols>
    <col min="1" max="1" width="19.109375" style="72" customWidth="1"/>
    <col min="2" max="2" width="20.6640625" style="72" customWidth="1"/>
    <col min="3" max="6" width="15.6640625" style="72" customWidth="1"/>
    <col min="7" max="7" width="13.109375" style="72" bestFit="1" customWidth="1"/>
    <col min="8" max="8" width="8.6640625" style="72" bestFit="1" customWidth="1"/>
    <col min="9" max="11" width="15.6640625" style="72" customWidth="1"/>
    <col min="12" max="16384" width="9.109375" style="72"/>
  </cols>
  <sheetData>
    <row r="1" spans="1:13" s="6" customFormat="1" ht="18" x14ac:dyDescent="0.3">
      <c r="A1" s="752" t="str">
        <f>'Seating Detail'!A1:H1</f>
        <v>Attachment D: Cost Schedule</v>
      </c>
      <c r="B1" s="752"/>
      <c r="C1" s="752"/>
      <c r="D1" s="752"/>
      <c r="E1" s="752"/>
      <c r="F1" s="752"/>
      <c r="G1" s="752"/>
      <c r="H1" s="752"/>
      <c r="I1" s="752"/>
      <c r="J1" s="752"/>
      <c r="K1" s="752"/>
      <c r="L1" s="80"/>
    </row>
    <row r="2" spans="1:13" s="21" customFormat="1" ht="18" customHeight="1" thickBot="1" x14ac:dyDescent="0.35">
      <c r="A2" s="758" t="s">
        <v>420</v>
      </c>
      <c r="B2" s="758"/>
      <c r="C2" s="758"/>
      <c r="D2" s="758"/>
      <c r="E2" s="758"/>
      <c r="F2" s="758"/>
      <c r="G2" s="758"/>
      <c r="H2" s="758"/>
      <c r="I2" s="758"/>
      <c r="J2" s="758"/>
      <c r="K2" s="758"/>
      <c r="L2" s="80"/>
    </row>
    <row r="3" spans="1:13" s="21" customFormat="1" ht="6.75" customHeight="1" x14ac:dyDescent="0.3">
      <c r="A3" s="353"/>
      <c r="B3" s="353"/>
      <c r="C3" s="353"/>
      <c r="D3" s="353"/>
      <c r="E3" s="353"/>
      <c r="F3" s="353"/>
      <c r="G3" s="532"/>
      <c r="H3" s="353"/>
      <c r="I3" s="353"/>
      <c r="J3" s="353"/>
      <c r="K3" s="353"/>
      <c r="L3" s="109"/>
      <c r="M3" s="379"/>
    </row>
    <row r="4" spans="1:13" s="6" customFormat="1" ht="18" customHeight="1" x14ac:dyDescent="0.3">
      <c r="A4" s="353" t="str">
        <f>Scores!B4</f>
        <v>Vendor Name:</v>
      </c>
      <c r="B4" s="80" t="str">
        <f>Scores!E4</f>
        <v xml:space="preserve">Allsteel Inc. </v>
      </c>
      <c r="C4" s="80"/>
      <c r="D4" s="80"/>
      <c r="E4" s="80"/>
      <c r="F4" s="80"/>
      <c r="G4" s="80"/>
      <c r="H4" s="80"/>
      <c r="I4" s="80"/>
      <c r="J4" s="80"/>
      <c r="K4" s="80"/>
    </row>
    <row r="5" spans="1:13" s="21" customFormat="1" ht="9.75" customHeight="1" thickBot="1" x14ac:dyDescent="0.35">
      <c r="A5" s="353"/>
      <c r="B5" s="80"/>
      <c r="C5" s="80"/>
      <c r="D5" s="80"/>
      <c r="E5" s="80"/>
      <c r="F5" s="80"/>
      <c r="G5" s="80"/>
      <c r="H5" s="80"/>
      <c r="I5" s="80"/>
      <c r="J5" s="80"/>
      <c r="K5" s="80"/>
    </row>
    <row r="6" spans="1:13" ht="18" x14ac:dyDescent="0.3">
      <c r="A6" s="574" t="s">
        <v>6</v>
      </c>
      <c r="B6" s="1358"/>
      <c r="C6" s="1358"/>
      <c r="D6" s="1358"/>
      <c r="E6" s="1358"/>
      <c r="F6" s="1358"/>
      <c r="G6" s="1358"/>
      <c r="H6" s="1358"/>
      <c r="I6" s="1358"/>
      <c r="J6" s="1358"/>
      <c r="K6" s="1359"/>
    </row>
    <row r="7" spans="1:13" x14ac:dyDescent="0.3">
      <c r="A7" s="250">
        <v>1</v>
      </c>
      <c r="B7" s="1231" t="s">
        <v>279</v>
      </c>
      <c r="C7" s="1231"/>
      <c r="D7" s="1231"/>
      <c r="E7" s="1231"/>
      <c r="F7" s="1231"/>
      <c r="G7" s="1231"/>
      <c r="H7" s="1231"/>
      <c r="I7" s="1231"/>
      <c r="J7" s="1231"/>
      <c r="K7" s="1232"/>
    </row>
    <row r="8" spans="1:13" ht="30.75" customHeight="1" x14ac:dyDescent="0.3">
      <c r="A8" s="250">
        <v>2</v>
      </c>
      <c r="B8" s="1233" t="s">
        <v>468</v>
      </c>
      <c r="C8" s="1234"/>
      <c r="D8" s="1234"/>
      <c r="E8" s="1234"/>
      <c r="F8" s="1234"/>
      <c r="G8" s="1234"/>
      <c r="H8" s="1234"/>
      <c r="I8" s="1234"/>
      <c r="J8" s="1234"/>
      <c r="K8" s="1235"/>
    </row>
    <row r="9" spans="1:13" ht="15.75" customHeight="1" x14ac:dyDescent="0.3">
      <c r="A9" s="250">
        <v>3</v>
      </c>
      <c r="B9" s="1231" t="s">
        <v>344</v>
      </c>
      <c r="C9" s="1231"/>
      <c r="D9" s="1231"/>
      <c r="E9" s="1231"/>
      <c r="F9" s="1231"/>
      <c r="G9" s="1231"/>
      <c r="H9" s="1231"/>
      <c r="I9" s="1231"/>
      <c r="J9" s="1231"/>
      <c r="K9" s="1232"/>
    </row>
    <row r="10" spans="1:13" ht="15.75" customHeight="1" x14ac:dyDescent="0.3">
      <c r="A10" s="250">
        <v>4</v>
      </c>
      <c r="B10" s="1238" t="s">
        <v>192</v>
      </c>
      <c r="C10" s="1238"/>
      <c r="D10" s="1238"/>
      <c r="E10" s="1238"/>
      <c r="F10" s="1238"/>
      <c r="G10" s="1238"/>
      <c r="H10" s="1238"/>
      <c r="I10" s="1238"/>
      <c r="J10" s="1238"/>
      <c r="K10" s="1239"/>
    </row>
    <row r="11" spans="1:13" ht="15.75" customHeight="1" x14ac:dyDescent="0.3">
      <c r="A11" s="250">
        <v>5</v>
      </c>
      <c r="B11" s="1238" t="s">
        <v>478</v>
      </c>
      <c r="C11" s="1238"/>
      <c r="D11" s="1238"/>
      <c r="E11" s="1238"/>
      <c r="F11" s="1238"/>
      <c r="G11" s="1238"/>
      <c r="H11" s="1238"/>
      <c r="I11" s="1238"/>
      <c r="J11" s="1238"/>
      <c r="K11" s="1239"/>
    </row>
    <row r="12" spans="1:13" ht="15.75" customHeight="1" x14ac:dyDescent="0.3">
      <c r="A12" s="250">
        <v>6</v>
      </c>
      <c r="B12" s="1234" t="s">
        <v>204</v>
      </c>
      <c r="C12" s="1234"/>
      <c r="D12" s="1234"/>
      <c r="E12" s="1234"/>
      <c r="F12" s="1234"/>
      <c r="G12" s="1234"/>
      <c r="H12" s="1234"/>
      <c r="I12" s="1234"/>
      <c r="J12" s="1234"/>
      <c r="K12" s="1235"/>
    </row>
    <row r="13" spans="1:13" ht="15.75" customHeight="1" x14ac:dyDescent="0.3">
      <c r="A13" s="250">
        <v>7</v>
      </c>
      <c r="B13" s="1238" t="s">
        <v>205</v>
      </c>
      <c r="C13" s="1238"/>
      <c r="D13" s="1238"/>
      <c r="E13" s="1238"/>
      <c r="F13" s="1238"/>
      <c r="G13" s="1238"/>
      <c r="H13" s="1238"/>
      <c r="I13" s="1238"/>
      <c r="J13" s="1238"/>
      <c r="K13" s="1239"/>
    </row>
    <row r="14" spans="1:13" ht="15.75" customHeight="1" x14ac:dyDescent="0.3">
      <c r="A14" s="250">
        <v>8</v>
      </c>
      <c r="B14" s="1238" t="s">
        <v>206</v>
      </c>
      <c r="C14" s="1238"/>
      <c r="D14" s="1238"/>
      <c r="E14" s="1238"/>
      <c r="F14" s="1238"/>
      <c r="G14" s="1238"/>
      <c r="H14" s="1238"/>
      <c r="I14" s="1238"/>
      <c r="J14" s="1238"/>
      <c r="K14" s="1239"/>
    </row>
    <row r="15" spans="1:13" ht="15.75" customHeight="1" x14ac:dyDescent="0.3">
      <c r="A15" s="250">
        <v>9</v>
      </c>
      <c r="B15" s="1238" t="s">
        <v>190</v>
      </c>
      <c r="C15" s="1238"/>
      <c r="D15" s="1238"/>
      <c r="E15" s="1238"/>
      <c r="F15" s="1238"/>
      <c r="G15" s="1238"/>
      <c r="H15" s="1238"/>
      <c r="I15" s="1238"/>
      <c r="J15" s="1238"/>
      <c r="K15" s="1239"/>
    </row>
    <row r="16" spans="1:13" ht="15.75" customHeight="1" x14ac:dyDescent="0.3">
      <c r="A16" s="250">
        <v>10</v>
      </c>
      <c r="B16" s="1238" t="s">
        <v>191</v>
      </c>
      <c r="C16" s="1238"/>
      <c r="D16" s="1238"/>
      <c r="E16" s="1238"/>
      <c r="F16" s="1238"/>
      <c r="G16" s="1238"/>
      <c r="H16" s="1238"/>
      <c r="I16" s="1238"/>
      <c r="J16" s="1238"/>
      <c r="K16" s="1239"/>
    </row>
    <row r="17" spans="1:13" ht="32.1" customHeight="1" x14ac:dyDescent="0.3">
      <c r="A17" s="250">
        <v>11</v>
      </c>
      <c r="B17" s="1234" t="s">
        <v>276</v>
      </c>
      <c r="C17" s="1234"/>
      <c r="D17" s="1234"/>
      <c r="E17" s="1234"/>
      <c r="F17" s="1234"/>
      <c r="G17" s="1234"/>
      <c r="H17" s="1234"/>
      <c r="I17" s="1234"/>
      <c r="J17" s="1234"/>
      <c r="K17" s="1235"/>
    </row>
    <row r="18" spans="1:13" s="425" customFormat="1" ht="15.75" customHeight="1" thickBot="1" x14ac:dyDescent="0.35">
      <c r="A18" s="423">
        <v>12</v>
      </c>
      <c r="B18" s="799" t="s">
        <v>404</v>
      </c>
      <c r="C18" s="799"/>
      <c r="D18" s="799"/>
      <c r="E18" s="799"/>
      <c r="F18" s="799"/>
      <c r="G18" s="799"/>
      <c r="H18" s="799"/>
      <c r="I18" s="799"/>
      <c r="J18" s="799"/>
      <c r="K18" s="800"/>
      <c r="L18" s="283"/>
      <c r="M18" s="424"/>
    </row>
    <row r="19" spans="1:13" ht="15" thickBot="1" x14ac:dyDescent="0.35">
      <c r="A19" s="249"/>
      <c r="B19" s="106"/>
      <c r="C19" s="248"/>
      <c r="D19" s="248"/>
      <c r="E19" s="248"/>
      <c r="F19" s="248"/>
      <c r="G19" s="248"/>
      <c r="H19" s="248"/>
      <c r="I19" s="248"/>
      <c r="J19" s="248"/>
      <c r="K19" s="248"/>
    </row>
    <row r="20" spans="1:13" ht="18" customHeight="1" thickBot="1" x14ac:dyDescent="0.35">
      <c r="A20" s="585" t="s">
        <v>320</v>
      </c>
      <c r="B20" s="1363"/>
      <c r="C20" s="1014"/>
      <c r="D20" s="1014"/>
      <c r="E20" s="1015"/>
      <c r="F20" s="585" t="s">
        <v>309</v>
      </c>
      <c r="G20" s="585"/>
      <c r="H20" s="925"/>
      <c r="I20" s="926"/>
      <c r="J20" s="926"/>
      <c r="K20" s="927"/>
    </row>
    <row r="21" spans="1:13" s="157" customFormat="1" ht="18" customHeight="1" thickBot="1" x14ac:dyDescent="0.35">
      <c r="A21" s="128"/>
      <c r="B21" s="129"/>
      <c r="C21" s="129"/>
      <c r="D21" s="129"/>
      <c r="E21" s="129"/>
      <c r="F21" s="129"/>
      <c r="G21" s="129"/>
      <c r="H21" s="129"/>
      <c r="I21" s="129"/>
      <c r="J21" s="129"/>
      <c r="K21" s="129"/>
    </row>
    <row r="22" spans="1:13" ht="18" customHeight="1" x14ac:dyDescent="0.3">
      <c r="A22" s="1360" t="s">
        <v>271</v>
      </c>
      <c r="B22" s="1361"/>
      <c r="C22" s="1361"/>
      <c r="D22" s="1361"/>
      <c r="E22" s="1361"/>
      <c r="F22" s="1361"/>
      <c r="G22" s="1361"/>
      <c r="H22" s="1361"/>
      <c r="I22" s="1361"/>
      <c r="J22" s="1361"/>
      <c r="K22" s="1362"/>
    </row>
    <row r="23" spans="1:13" s="588" customFormat="1" ht="79.5" customHeight="1" x14ac:dyDescent="0.3">
      <c r="A23" s="1367" t="s">
        <v>493</v>
      </c>
      <c r="B23" s="1368"/>
      <c r="C23" s="1368"/>
      <c r="D23" s="1368"/>
      <c r="E23" s="1368"/>
      <c r="F23" s="1368"/>
      <c r="G23" s="1368"/>
      <c r="H23" s="1368"/>
      <c r="I23" s="1368"/>
      <c r="J23" s="1368"/>
      <c r="K23" s="1369"/>
    </row>
    <row r="24" spans="1:13" ht="32.1" customHeight="1" thickBot="1" x14ac:dyDescent="0.35">
      <c r="A24" s="576" t="s">
        <v>41</v>
      </c>
      <c r="B24" s="1364" t="s">
        <v>351</v>
      </c>
      <c r="C24" s="1365"/>
      <c r="D24" s="1365"/>
      <c r="E24" s="1365"/>
      <c r="F24" s="1366"/>
      <c r="G24" s="577" t="s">
        <v>43</v>
      </c>
      <c r="H24" s="577" t="s">
        <v>44</v>
      </c>
      <c r="I24" s="578" t="s">
        <v>45</v>
      </c>
      <c r="J24" s="579" t="s">
        <v>46</v>
      </c>
      <c r="K24" s="580" t="s">
        <v>47</v>
      </c>
    </row>
    <row r="25" spans="1:13" ht="18" customHeight="1" x14ac:dyDescent="0.3">
      <c r="A25" s="427"/>
      <c r="B25" s="1349"/>
      <c r="C25" s="1350"/>
      <c r="D25" s="1350"/>
      <c r="E25" s="1350"/>
      <c r="F25" s="1351"/>
      <c r="G25" s="537"/>
      <c r="H25" s="428"/>
      <c r="I25" s="429"/>
      <c r="J25" s="430"/>
      <c r="K25" s="241">
        <f>SUM(H25*I25)*(1-J25)</f>
        <v>0</v>
      </c>
    </row>
    <row r="26" spans="1:13" ht="18" customHeight="1" x14ac:dyDescent="0.3">
      <c r="A26" s="136"/>
      <c r="B26" s="928"/>
      <c r="C26" s="929"/>
      <c r="D26" s="929"/>
      <c r="E26" s="929"/>
      <c r="F26" s="930"/>
      <c r="G26" s="537"/>
      <c r="H26" s="428"/>
      <c r="I26" s="429"/>
      <c r="J26" s="430"/>
      <c r="K26" s="240">
        <f>SUM(H26*I26)*(1-J26)</f>
        <v>0</v>
      </c>
    </row>
    <row r="27" spans="1:13" ht="18" customHeight="1" x14ac:dyDescent="0.3">
      <c r="A27" s="136"/>
      <c r="B27" s="928"/>
      <c r="C27" s="929"/>
      <c r="D27" s="929"/>
      <c r="E27" s="929"/>
      <c r="F27" s="930"/>
      <c r="G27" s="537"/>
      <c r="H27" s="428"/>
      <c r="I27" s="429"/>
      <c r="J27" s="430"/>
      <c r="K27" s="240">
        <f>SUM(H27*I27)*(1-J27)</f>
        <v>0</v>
      </c>
    </row>
    <row r="28" spans="1:13" ht="18" customHeight="1" x14ac:dyDescent="0.3">
      <c r="A28" s="136"/>
      <c r="B28" s="928"/>
      <c r="C28" s="929"/>
      <c r="D28" s="929"/>
      <c r="E28" s="929"/>
      <c r="F28" s="930"/>
      <c r="G28" s="537"/>
      <c r="H28" s="428"/>
      <c r="I28" s="429"/>
      <c r="J28" s="430"/>
      <c r="K28" s="240">
        <f>SUM(H28*I28)*(1-J28)</f>
        <v>0</v>
      </c>
    </row>
    <row r="29" spans="1:13" ht="18" customHeight="1" x14ac:dyDescent="0.3">
      <c r="A29" s="136"/>
      <c r="B29" s="1198"/>
      <c r="C29" s="1198"/>
      <c r="D29" s="1198"/>
      <c r="E29" s="1198"/>
      <c r="F29" s="1198"/>
      <c r="G29" s="428"/>
      <c r="H29" s="428"/>
      <c r="I29" s="429"/>
      <c r="J29" s="430"/>
      <c r="K29" s="240">
        <f>SUM(H29*I29)*(1-J29)</f>
        <v>0</v>
      </c>
    </row>
    <row r="30" spans="1:13" ht="18" customHeight="1" x14ac:dyDescent="0.3">
      <c r="A30" s="427"/>
      <c r="B30" s="1198"/>
      <c r="C30" s="1198"/>
      <c r="D30" s="1198"/>
      <c r="E30" s="1198"/>
      <c r="F30" s="1198"/>
      <c r="G30" s="428"/>
      <c r="H30" s="428"/>
      <c r="I30" s="429"/>
      <c r="J30" s="430"/>
      <c r="K30" s="241">
        <f t="shared" ref="K30:K41" si="0">SUM(H30*I30)*(1-J30)</f>
        <v>0</v>
      </c>
    </row>
    <row r="31" spans="1:13" ht="18" customHeight="1" x14ac:dyDescent="0.3">
      <c r="A31" s="136"/>
      <c r="B31" s="928"/>
      <c r="C31" s="929"/>
      <c r="D31" s="929"/>
      <c r="E31" s="929"/>
      <c r="F31" s="930"/>
      <c r="G31" s="537"/>
      <c r="H31" s="428"/>
      <c r="I31" s="429"/>
      <c r="J31" s="430"/>
      <c r="K31" s="240">
        <f t="shared" si="0"/>
        <v>0</v>
      </c>
    </row>
    <row r="32" spans="1:13" ht="18" customHeight="1" x14ac:dyDescent="0.3">
      <c r="A32" s="136"/>
      <c r="B32" s="928"/>
      <c r="C32" s="929"/>
      <c r="D32" s="929"/>
      <c r="E32" s="929"/>
      <c r="F32" s="930"/>
      <c r="G32" s="537"/>
      <c r="H32" s="428"/>
      <c r="I32" s="429"/>
      <c r="J32" s="430"/>
      <c r="K32" s="240">
        <f t="shared" si="0"/>
        <v>0</v>
      </c>
    </row>
    <row r="33" spans="1:11" ht="18" customHeight="1" x14ac:dyDescent="0.3">
      <c r="A33" s="136"/>
      <c r="B33" s="928"/>
      <c r="C33" s="929"/>
      <c r="D33" s="929"/>
      <c r="E33" s="929"/>
      <c r="F33" s="930"/>
      <c r="G33" s="537"/>
      <c r="H33" s="428"/>
      <c r="I33" s="429"/>
      <c r="J33" s="430"/>
      <c r="K33" s="240">
        <f t="shared" si="0"/>
        <v>0</v>
      </c>
    </row>
    <row r="34" spans="1:11" ht="18" customHeight="1" x14ac:dyDescent="0.3">
      <c r="A34" s="136"/>
      <c r="B34" s="928"/>
      <c r="C34" s="929"/>
      <c r="D34" s="929"/>
      <c r="E34" s="929"/>
      <c r="F34" s="930"/>
      <c r="G34" s="537"/>
      <c r="H34" s="428"/>
      <c r="I34" s="429"/>
      <c r="J34" s="430"/>
      <c r="K34" s="240">
        <f t="shared" si="0"/>
        <v>0</v>
      </c>
    </row>
    <row r="35" spans="1:11" ht="18" customHeight="1" x14ac:dyDescent="0.3">
      <c r="A35" s="136"/>
      <c r="B35" s="928"/>
      <c r="C35" s="929"/>
      <c r="D35" s="929"/>
      <c r="E35" s="929"/>
      <c r="F35" s="930"/>
      <c r="G35" s="537"/>
      <c r="H35" s="428"/>
      <c r="I35" s="429"/>
      <c r="J35" s="430"/>
      <c r="K35" s="240">
        <f t="shared" si="0"/>
        <v>0</v>
      </c>
    </row>
    <row r="36" spans="1:11" ht="18" customHeight="1" x14ac:dyDescent="0.3">
      <c r="A36" s="136"/>
      <c r="B36" s="928"/>
      <c r="C36" s="929"/>
      <c r="D36" s="929"/>
      <c r="E36" s="929"/>
      <c r="F36" s="930"/>
      <c r="G36" s="537"/>
      <c r="H36" s="428"/>
      <c r="I36" s="429"/>
      <c r="J36" s="430"/>
      <c r="K36" s="240">
        <f t="shared" si="0"/>
        <v>0</v>
      </c>
    </row>
    <row r="37" spans="1:11" ht="18" customHeight="1" x14ac:dyDescent="0.3">
      <c r="A37" s="136"/>
      <c r="B37" s="928"/>
      <c r="C37" s="929"/>
      <c r="D37" s="929"/>
      <c r="E37" s="929"/>
      <c r="F37" s="930"/>
      <c r="G37" s="537"/>
      <c r="H37" s="428"/>
      <c r="I37" s="429"/>
      <c r="J37" s="430"/>
      <c r="K37" s="240">
        <f t="shared" si="0"/>
        <v>0</v>
      </c>
    </row>
    <row r="38" spans="1:11" ht="18" customHeight="1" x14ac:dyDescent="0.3">
      <c r="A38" s="136"/>
      <c r="B38" s="928"/>
      <c r="C38" s="929"/>
      <c r="D38" s="929"/>
      <c r="E38" s="929"/>
      <c r="F38" s="930"/>
      <c r="G38" s="537"/>
      <c r="H38" s="428"/>
      <c r="I38" s="429"/>
      <c r="J38" s="430"/>
      <c r="K38" s="240">
        <f t="shared" si="0"/>
        <v>0</v>
      </c>
    </row>
    <row r="39" spans="1:11" ht="18" customHeight="1" x14ac:dyDescent="0.3">
      <c r="A39" s="136"/>
      <c r="B39" s="928"/>
      <c r="C39" s="929"/>
      <c r="D39" s="929"/>
      <c r="E39" s="929"/>
      <c r="F39" s="930"/>
      <c r="G39" s="537"/>
      <c r="H39" s="428"/>
      <c r="I39" s="429"/>
      <c r="J39" s="430"/>
      <c r="K39" s="240">
        <f t="shared" si="0"/>
        <v>0</v>
      </c>
    </row>
    <row r="40" spans="1:11" ht="18" customHeight="1" x14ac:dyDescent="0.3">
      <c r="A40" s="136"/>
      <c r="B40" s="928"/>
      <c r="C40" s="929"/>
      <c r="D40" s="929"/>
      <c r="E40" s="929"/>
      <c r="F40" s="930"/>
      <c r="G40" s="537"/>
      <c r="H40" s="428"/>
      <c r="I40" s="429"/>
      <c r="J40" s="430"/>
      <c r="K40" s="240">
        <f t="shared" si="0"/>
        <v>0</v>
      </c>
    </row>
    <row r="41" spans="1:11" ht="18" customHeight="1" x14ac:dyDescent="0.3">
      <c r="A41" s="136"/>
      <c r="B41" s="1198"/>
      <c r="C41" s="1198"/>
      <c r="D41" s="1198"/>
      <c r="E41" s="1198"/>
      <c r="F41" s="1198"/>
      <c r="G41" s="428"/>
      <c r="H41" s="428"/>
      <c r="I41" s="429"/>
      <c r="J41" s="430"/>
      <c r="K41" s="240">
        <f t="shared" si="0"/>
        <v>0</v>
      </c>
    </row>
    <row r="42" spans="1:11" ht="18" customHeight="1" x14ac:dyDescent="0.3">
      <c r="A42" s="427"/>
      <c r="B42" s="1198"/>
      <c r="C42" s="1198"/>
      <c r="D42" s="1198"/>
      <c r="E42" s="1198"/>
      <c r="F42" s="1198"/>
      <c r="G42" s="428"/>
      <c r="H42" s="428"/>
      <c r="I42" s="429"/>
      <c r="J42" s="430"/>
      <c r="K42" s="241">
        <f>SUM(H42*I42)*(1-J42)</f>
        <v>0</v>
      </c>
    </row>
    <row r="43" spans="1:11" ht="18" customHeight="1" x14ac:dyDescent="0.3">
      <c r="A43" s="136"/>
      <c r="B43" s="928"/>
      <c r="C43" s="929"/>
      <c r="D43" s="929"/>
      <c r="E43" s="929"/>
      <c r="F43" s="930"/>
      <c r="G43" s="537"/>
      <c r="H43" s="428"/>
      <c r="I43" s="429"/>
      <c r="J43" s="430"/>
      <c r="K43" s="240">
        <f t="shared" ref="K43:K51" si="1">SUM(H43*I43)*(1-J43)</f>
        <v>0</v>
      </c>
    </row>
    <row r="44" spans="1:11" ht="18" customHeight="1" x14ac:dyDescent="0.3">
      <c r="A44" s="136"/>
      <c r="B44" s="928"/>
      <c r="C44" s="929"/>
      <c r="D44" s="929"/>
      <c r="E44" s="929"/>
      <c r="F44" s="930"/>
      <c r="G44" s="537"/>
      <c r="H44" s="428"/>
      <c r="I44" s="429"/>
      <c r="J44" s="430"/>
      <c r="K44" s="240">
        <f t="shared" si="1"/>
        <v>0</v>
      </c>
    </row>
    <row r="45" spans="1:11" ht="18" customHeight="1" x14ac:dyDescent="0.3">
      <c r="A45" s="136"/>
      <c r="B45" s="928"/>
      <c r="C45" s="929"/>
      <c r="D45" s="929"/>
      <c r="E45" s="929"/>
      <c r="F45" s="930"/>
      <c r="G45" s="537"/>
      <c r="H45" s="428"/>
      <c r="I45" s="429"/>
      <c r="J45" s="430"/>
      <c r="K45" s="240">
        <f t="shared" si="1"/>
        <v>0</v>
      </c>
    </row>
    <row r="46" spans="1:11" ht="18" customHeight="1" x14ac:dyDescent="0.3">
      <c r="A46" s="136"/>
      <c r="B46" s="928"/>
      <c r="C46" s="929"/>
      <c r="D46" s="929"/>
      <c r="E46" s="929"/>
      <c r="F46" s="930"/>
      <c r="G46" s="537"/>
      <c r="H46" s="428"/>
      <c r="I46" s="429"/>
      <c r="J46" s="430"/>
      <c r="K46" s="240">
        <f t="shared" si="1"/>
        <v>0</v>
      </c>
    </row>
    <row r="47" spans="1:11" ht="18" customHeight="1" x14ac:dyDescent="0.3">
      <c r="A47" s="136"/>
      <c r="B47" s="928"/>
      <c r="C47" s="929"/>
      <c r="D47" s="929"/>
      <c r="E47" s="929"/>
      <c r="F47" s="930"/>
      <c r="G47" s="537"/>
      <c r="H47" s="428"/>
      <c r="I47" s="429"/>
      <c r="J47" s="430"/>
      <c r="K47" s="240">
        <f t="shared" si="1"/>
        <v>0</v>
      </c>
    </row>
    <row r="48" spans="1:11" ht="18" customHeight="1" x14ac:dyDescent="0.3">
      <c r="A48" s="136"/>
      <c r="B48" s="928"/>
      <c r="C48" s="929"/>
      <c r="D48" s="929"/>
      <c r="E48" s="929"/>
      <c r="F48" s="930"/>
      <c r="G48" s="537"/>
      <c r="H48" s="428"/>
      <c r="I48" s="429"/>
      <c r="J48" s="430"/>
      <c r="K48" s="240">
        <f t="shared" si="1"/>
        <v>0</v>
      </c>
    </row>
    <row r="49" spans="1:11" ht="18" customHeight="1" x14ac:dyDescent="0.3">
      <c r="A49" s="136"/>
      <c r="B49" s="928"/>
      <c r="C49" s="929"/>
      <c r="D49" s="929"/>
      <c r="E49" s="929"/>
      <c r="F49" s="930"/>
      <c r="G49" s="537"/>
      <c r="H49" s="428"/>
      <c r="I49" s="429"/>
      <c r="J49" s="430"/>
      <c r="K49" s="240">
        <f t="shared" si="1"/>
        <v>0</v>
      </c>
    </row>
    <row r="50" spans="1:11" ht="18" customHeight="1" x14ac:dyDescent="0.3">
      <c r="A50" s="136"/>
      <c r="B50" s="928"/>
      <c r="C50" s="929"/>
      <c r="D50" s="929"/>
      <c r="E50" s="929"/>
      <c r="F50" s="930"/>
      <c r="G50" s="537"/>
      <c r="H50" s="428"/>
      <c r="I50" s="429"/>
      <c r="J50" s="430"/>
      <c r="K50" s="240">
        <f t="shared" si="1"/>
        <v>0</v>
      </c>
    </row>
    <row r="51" spans="1:11" ht="18" customHeight="1" x14ac:dyDescent="0.3">
      <c r="A51" s="136"/>
      <c r="B51" s="928"/>
      <c r="C51" s="929"/>
      <c r="D51" s="929"/>
      <c r="E51" s="929"/>
      <c r="F51" s="930"/>
      <c r="G51" s="537"/>
      <c r="H51" s="428"/>
      <c r="I51" s="429"/>
      <c r="J51" s="430"/>
      <c r="K51" s="240">
        <f t="shared" si="1"/>
        <v>0</v>
      </c>
    </row>
    <row r="52" spans="1:11" ht="18" customHeight="1" x14ac:dyDescent="0.3">
      <c r="A52" s="136"/>
      <c r="B52" s="928"/>
      <c r="C52" s="929"/>
      <c r="D52" s="929"/>
      <c r="E52" s="929"/>
      <c r="F52" s="930"/>
      <c r="G52" s="537"/>
      <c r="H52" s="428"/>
      <c r="I52" s="429"/>
      <c r="J52" s="430"/>
      <c r="K52" s="240">
        <f t="shared" ref="K52:K68" si="2">SUM(H52*I52)*(1-J52)</f>
        <v>0</v>
      </c>
    </row>
    <row r="53" spans="1:11" ht="18" customHeight="1" x14ac:dyDescent="0.3">
      <c r="A53" s="136"/>
      <c r="B53" s="928"/>
      <c r="C53" s="929"/>
      <c r="D53" s="929"/>
      <c r="E53" s="929"/>
      <c r="F53" s="930"/>
      <c r="G53" s="537"/>
      <c r="H53" s="428"/>
      <c r="I53" s="429"/>
      <c r="J53" s="430"/>
      <c r="K53" s="240">
        <f t="shared" si="2"/>
        <v>0</v>
      </c>
    </row>
    <row r="54" spans="1:11" ht="18" customHeight="1" x14ac:dyDescent="0.3">
      <c r="A54" s="136"/>
      <c r="B54" s="928"/>
      <c r="C54" s="929"/>
      <c r="D54" s="929"/>
      <c r="E54" s="929"/>
      <c r="F54" s="930"/>
      <c r="G54" s="537"/>
      <c r="H54" s="428"/>
      <c r="I54" s="429"/>
      <c r="J54" s="430"/>
      <c r="K54" s="240">
        <f t="shared" si="2"/>
        <v>0</v>
      </c>
    </row>
    <row r="55" spans="1:11" ht="18" customHeight="1" x14ac:dyDescent="0.3">
      <c r="A55" s="136"/>
      <c r="B55" s="928"/>
      <c r="C55" s="929"/>
      <c r="D55" s="929"/>
      <c r="E55" s="929"/>
      <c r="F55" s="930"/>
      <c r="G55" s="537"/>
      <c r="H55" s="428"/>
      <c r="I55" s="429"/>
      <c r="J55" s="430"/>
      <c r="K55" s="240">
        <f t="shared" si="2"/>
        <v>0</v>
      </c>
    </row>
    <row r="56" spans="1:11" ht="18" customHeight="1" x14ac:dyDescent="0.3">
      <c r="A56" s="136"/>
      <c r="B56" s="928"/>
      <c r="C56" s="929"/>
      <c r="D56" s="929"/>
      <c r="E56" s="929"/>
      <c r="F56" s="930"/>
      <c r="G56" s="537"/>
      <c r="H56" s="428"/>
      <c r="I56" s="429"/>
      <c r="J56" s="430"/>
      <c r="K56" s="240">
        <f t="shared" si="2"/>
        <v>0</v>
      </c>
    </row>
    <row r="57" spans="1:11" ht="18" customHeight="1" x14ac:dyDescent="0.3">
      <c r="A57" s="136"/>
      <c r="B57" s="928"/>
      <c r="C57" s="929"/>
      <c r="D57" s="929"/>
      <c r="E57" s="929"/>
      <c r="F57" s="930"/>
      <c r="G57" s="537"/>
      <c r="H57" s="428"/>
      <c r="I57" s="429"/>
      <c r="J57" s="430"/>
      <c r="K57" s="240">
        <f t="shared" si="2"/>
        <v>0</v>
      </c>
    </row>
    <row r="58" spans="1:11" ht="18" customHeight="1" x14ac:dyDescent="0.3">
      <c r="A58" s="136"/>
      <c r="B58" s="928"/>
      <c r="C58" s="929"/>
      <c r="D58" s="929"/>
      <c r="E58" s="929"/>
      <c r="F58" s="930"/>
      <c r="G58" s="537"/>
      <c r="H58" s="428"/>
      <c r="I58" s="429"/>
      <c r="J58" s="430"/>
      <c r="K58" s="240">
        <f t="shared" si="2"/>
        <v>0</v>
      </c>
    </row>
    <row r="59" spans="1:11" ht="18" customHeight="1" x14ac:dyDescent="0.3">
      <c r="A59" s="136"/>
      <c r="B59" s="928"/>
      <c r="C59" s="929"/>
      <c r="D59" s="929"/>
      <c r="E59" s="929"/>
      <c r="F59" s="930"/>
      <c r="G59" s="537"/>
      <c r="H59" s="428"/>
      <c r="I59" s="429"/>
      <c r="J59" s="430"/>
      <c r="K59" s="240">
        <f t="shared" si="2"/>
        <v>0</v>
      </c>
    </row>
    <row r="60" spans="1:11" ht="18" customHeight="1" x14ac:dyDescent="0.3">
      <c r="A60" s="136"/>
      <c r="B60" s="928"/>
      <c r="C60" s="929"/>
      <c r="D60" s="929"/>
      <c r="E60" s="929"/>
      <c r="F60" s="930"/>
      <c r="G60" s="537"/>
      <c r="H60" s="428"/>
      <c r="I60" s="429"/>
      <c r="J60" s="430"/>
      <c r="K60" s="240">
        <f t="shared" si="2"/>
        <v>0</v>
      </c>
    </row>
    <row r="61" spans="1:11" ht="18" customHeight="1" x14ac:dyDescent="0.3">
      <c r="A61" s="136"/>
      <c r="B61" s="928"/>
      <c r="C61" s="929"/>
      <c r="D61" s="929"/>
      <c r="E61" s="929"/>
      <c r="F61" s="930"/>
      <c r="G61" s="537"/>
      <c r="H61" s="428"/>
      <c r="I61" s="429"/>
      <c r="J61" s="430"/>
      <c r="K61" s="240">
        <f t="shared" si="2"/>
        <v>0</v>
      </c>
    </row>
    <row r="62" spans="1:11" ht="18" customHeight="1" x14ac:dyDescent="0.3">
      <c r="A62" s="136"/>
      <c r="B62" s="928"/>
      <c r="C62" s="929"/>
      <c r="D62" s="929"/>
      <c r="E62" s="929"/>
      <c r="F62" s="930"/>
      <c r="G62" s="537"/>
      <c r="H62" s="428"/>
      <c r="I62" s="429"/>
      <c r="J62" s="430"/>
      <c r="K62" s="240">
        <f t="shared" si="2"/>
        <v>0</v>
      </c>
    </row>
    <row r="63" spans="1:11" ht="18" customHeight="1" x14ac:dyDescent="0.3">
      <c r="A63" s="136"/>
      <c r="B63" s="928"/>
      <c r="C63" s="929"/>
      <c r="D63" s="929"/>
      <c r="E63" s="929"/>
      <c r="F63" s="930"/>
      <c r="G63" s="537"/>
      <c r="H63" s="428"/>
      <c r="I63" s="429"/>
      <c r="J63" s="430"/>
      <c r="K63" s="240">
        <f t="shared" si="2"/>
        <v>0</v>
      </c>
    </row>
    <row r="64" spans="1:11" ht="18" customHeight="1" x14ac:dyDescent="0.3">
      <c r="A64" s="136"/>
      <c r="B64" s="928"/>
      <c r="C64" s="929"/>
      <c r="D64" s="929"/>
      <c r="E64" s="929"/>
      <c r="F64" s="930"/>
      <c r="G64" s="537"/>
      <c r="H64" s="428"/>
      <c r="I64" s="429"/>
      <c r="J64" s="430"/>
      <c r="K64" s="240">
        <f t="shared" si="2"/>
        <v>0</v>
      </c>
    </row>
    <row r="65" spans="1:11" ht="18" customHeight="1" x14ac:dyDescent="0.3">
      <c r="A65" s="136"/>
      <c r="B65" s="928"/>
      <c r="C65" s="929"/>
      <c r="D65" s="929"/>
      <c r="E65" s="929"/>
      <c r="F65" s="930"/>
      <c r="G65" s="537"/>
      <c r="H65" s="428"/>
      <c r="I65" s="429"/>
      <c r="J65" s="430"/>
      <c r="K65" s="240">
        <f t="shared" si="2"/>
        <v>0</v>
      </c>
    </row>
    <row r="66" spans="1:11" ht="18" customHeight="1" x14ac:dyDescent="0.3">
      <c r="A66" s="136"/>
      <c r="B66" s="928"/>
      <c r="C66" s="929"/>
      <c r="D66" s="929"/>
      <c r="E66" s="929"/>
      <c r="F66" s="930"/>
      <c r="G66" s="537"/>
      <c r="H66" s="428"/>
      <c r="I66" s="429"/>
      <c r="J66" s="430"/>
      <c r="K66" s="240">
        <f t="shared" si="2"/>
        <v>0</v>
      </c>
    </row>
    <row r="67" spans="1:11" ht="18" customHeight="1" x14ac:dyDescent="0.3">
      <c r="A67" s="136"/>
      <c r="B67" s="928"/>
      <c r="C67" s="929"/>
      <c r="D67" s="929"/>
      <c r="E67" s="929"/>
      <c r="F67" s="930"/>
      <c r="G67" s="537"/>
      <c r="H67" s="428"/>
      <c r="I67" s="429"/>
      <c r="J67" s="430"/>
      <c r="K67" s="240">
        <f t="shared" si="2"/>
        <v>0</v>
      </c>
    </row>
    <row r="68" spans="1:11" ht="18" customHeight="1" x14ac:dyDescent="0.3">
      <c r="A68" s="136"/>
      <c r="B68" s="928"/>
      <c r="C68" s="929"/>
      <c r="D68" s="929"/>
      <c r="E68" s="929"/>
      <c r="F68" s="930"/>
      <c r="G68" s="537"/>
      <c r="H68" s="428"/>
      <c r="I68" s="429"/>
      <c r="J68" s="430"/>
      <c r="K68" s="240">
        <f t="shared" si="2"/>
        <v>0</v>
      </c>
    </row>
    <row r="69" spans="1:11" ht="14.25" customHeight="1" x14ac:dyDescent="0.3">
      <c r="A69" s="242"/>
      <c r="B69" s="243"/>
      <c r="C69" s="243"/>
      <c r="D69" s="243"/>
      <c r="E69" s="243"/>
      <c r="F69" s="244"/>
      <c r="G69" s="244"/>
      <c r="H69" s="244"/>
      <c r="I69" s="245"/>
      <c r="J69" s="246"/>
      <c r="K69" s="247"/>
    </row>
    <row r="70" spans="1:11" ht="16.2" thickBot="1" x14ac:dyDescent="0.35">
      <c r="A70" s="1352" t="s">
        <v>240</v>
      </c>
      <c r="B70" s="1353"/>
      <c r="C70" s="1353"/>
      <c r="D70" s="1353"/>
      <c r="E70" s="1353"/>
      <c r="F70" s="1353"/>
      <c r="G70" s="1353"/>
      <c r="H70" s="1353"/>
      <c r="I70" s="1353"/>
      <c r="J70" s="1354"/>
      <c r="K70" s="140">
        <f>SUM(K25:K69)</f>
        <v>0</v>
      </c>
    </row>
    <row r="71" spans="1:11" s="157" customFormat="1" ht="18" customHeight="1" thickBot="1" x14ac:dyDescent="0.35">
      <c r="A71" s="238"/>
      <c r="B71" s="238"/>
      <c r="C71" s="238"/>
      <c r="D71" s="238"/>
      <c r="E71" s="238"/>
      <c r="F71" s="238"/>
      <c r="G71" s="238"/>
      <c r="H71" s="238"/>
      <c r="I71" s="238"/>
      <c r="J71" s="238"/>
      <c r="K71" s="239"/>
    </row>
    <row r="72" spans="1:11" ht="18" customHeight="1" thickBot="1" x14ac:dyDescent="0.35">
      <c r="A72" s="1355" t="s">
        <v>277</v>
      </c>
      <c r="B72" s="1356"/>
      <c r="C72" s="1356"/>
      <c r="D72" s="1356"/>
      <c r="E72" s="1356"/>
      <c r="F72" s="1356"/>
      <c r="G72" s="1356"/>
      <c r="H72" s="1356"/>
      <c r="I72" s="1356"/>
      <c r="J72" s="1356"/>
      <c r="K72" s="1357"/>
    </row>
    <row r="73" spans="1:11" ht="79.5" customHeight="1" thickBot="1" x14ac:dyDescent="0.35">
      <c r="A73" s="1367" t="s">
        <v>494</v>
      </c>
      <c r="B73" s="1368"/>
      <c r="C73" s="1368"/>
      <c r="D73" s="1368"/>
      <c r="E73" s="1368"/>
      <c r="F73" s="1368"/>
      <c r="G73" s="1368"/>
      <c r="H73" s="1368"/>
      <c r="I73" s="1368"/>
      <c r="J73" s="1368"/>
      <c r="K73" s="1369"/>
    </row>
    <row r="74" spans="1:11" ht="29.4" thickBot="1" x14ac:dyDescent="0.35">
      <c r="A74" s="575" t="s">
        <v>41</v>
      </c>
      <c r="B74" s="1364" t="s">
        <v>351</v>
      </c>
      <c r="C74" s="1365"/>
      <c r="D74" s="1365"/>
      <c r="E74" s="1365"/>
      <c r="F74" s="1366"/>
      <c r="G74" s="577"/>
      <c r="H74" s="581" t="s">
        <v>44</v>
      </c>
      <c r="I74" s="582" t="s">
        <v>45</v>
      </c>
      <c r="J74" s="583" t="s">
        <v>46</v>
      </c>
      <c r="K74" s="584" t="s">
        <v>47</v>
      </c>
    </row>
    <row r="75" spans="1:11" ht="18" customHeight="1" x14ac:dyDescent="0.3">
      <c r="A75" s="427"/>
      <c r="B75" s="1349"/>
      <c r="C75" s="1350"/>
      <c r="D75" s="1350"/>
      <c r="E75" s="1350"/>
      <c r="F75" s="1351"/>
      <c r="G75" s="537"/>
      <c r="H75" s="428"/>
      <c r="I75" s="429"/>
      <c r="J75" s="430"/>
      <c r="K75" s="241">
        <f t="shared" ref="K75:K87" si="3">SUM(H75*I75)*(1-J75)</f>
        <v>0</v>
      </c>
    </row>
    <row r="76" spans="1:11" ht="18" customHeight="1" x14ac:dyDescent="0.3">
      <c r="A76" s="136"/>
      <c r="B76" s="928"/>
      <c r="C76" s="929"/>
      <c r="D76" s="929"/>
      <c r="E76" s="929"/>
      <c r="F76" s="930"/>
      <c r="G76" s="537"/>
      <c r="H76" s="428"/>
      <c r="I76" s="429"/>
      <c r="J76" s="430"/>
      <c r="K76" s="240">
        <f t="shared" si="3"/>
        <v>0</v>
      </c>
    </row>
    <row r="77" spans="1:11" ht="18" customHeight="1" x14ac:dyDescent="0.3">
      <c r="A77" s="136"/>
      <c r="B77" s="928"/>
      <c r="C77" s="929"/>
      <c r="D77" s="929"/>
      <c r="E77" s="929"/>
      <c r="F77" s="930"/>
      <c r="G77" s="537"/>
      <c r="H77" s="428"/>
      <c r="I77" s="429"/>
      <c r="J77" s="430"/>
      <c r="K77" s="240">
        <f t="shared" si="3"/>
        <v>0</v>
      </c>
    </row>
    <row r="78" spans="1:11" ht="18" customHeight="1" x14ac:dyDescent="0.3">
      <c r="A78" s="136"/>
      <c r="B78" s="928"/>
      <c r="C78" s="929"/>
      <c r="D78" s="929"/>
      <c r="E78" s="929"/>
      <c r="F78" s="930"/>
      <c r="G78" s="537"/>
      <c r="H78" s="428"/>
      <c r="I78" s="429"/>
      <c r="J78" s="430"/>
      <c r="K78" s="240">
        <f t="shared" si="3"/>
        <v>0</v>
      </c>
    </row>
    <row r="79" spans="1:11" ht="18" customHeight="1" x14ac:dyDescent="0.3">
      <c r="A79" s="136"/>
      <c r="B79" s="928"/>
      <c r="C79" s="929"/>
      <c r="D79" s="929"/>
      <c r="E79" s="929"/>
      <c r="F79" s="930"/>
      <c r="G79" s="537"/>
      <c r="H79" s="428"/>
      <c r="I79" s="429"/>
      <c r="J79" s="430"/>
      <c r="K79" s="240">
        <f t="shared" si="3"/>
        <v>0</v>
      </c>
    </row>
    <row r="80" spans="1:11" ht="18" customHeight="1" x14ac:dyDescent="0.3">
      <c r="A80" s="136"/>
      <c r="B80" s="928"/>
      <c r="C80" s="929"/>
      <c r="D80" s="929"/>
      <c r="E80" s="929"/>
      <c r="F80" s="930"/>
      <c r="G80" s="537"/>
      <c r="H80" s="428"/>
      <c r="I80" s="429"/>
      <c r="J80" s="430"/>
      <c r="K80" s="240">
        <f t="shared" si="3"/>
        <v>0</v>
      </c>
    </row>
    <row r="81" spans="1:11" ht="18" customHeight="1" x14ac:dyDescent="0.3">
      <c r="A81" s="136"/>
      <c r="B81" s="928"/>
      <c r="C81" s="929"/>
      <c r="D81" s="929"/>
      <c r="E81" s="929"/>
      <c r="F81" s="930"/>
      <c r="G81" s="537"/>
      <c r="H81" s="428"/>
      <c r="I81" s="429"/>
      <c r="J81" s="430"/>
      <c r="K81" s="240">
        <f t="shared" si="3"/>
        <v>0</v>
      </c>
    </row>
    <row r="82" spans="1:11" ht="18" customHeight="1" x14ac:dyDescent="0.3">
      <c r="A82" s="136"/>
      <c r="B82" s="928"/>
      <c r="C82" s="929"/>
      <c r="D82" s="929"/>
      <c r="E82" s="929"/>
      <c r="F82" s="930"/>
      <c r="G82" s="537"/>
      <c r="H82" s="428"/>
      <c r="I82" s="429"/>
      <c r="J82" s="430"/>
      <c r="K82" s="240">
        <f t="shared" si="3"/>
        <v>0</v>
      </c>
    </row>
    <row r="83" spans="1:11" ht="18" customHeight="1" x14ac:dyDescent="0.3">
      <c r="A83" s="136"/>
      <c r="B83" s="928"/>
      <c r="C83" s="929"/>
      <c r="D83" s="929"/>
      <c r="E83" s="929"/>
      <c r="F83" s="930"/>
      <c r="G83" s="537"/>
      <c r="H83" s="428"/>
      <c r="I83" s="429"/>
      <c r="J83" s="430"/>
      <c r="K83" s="240">
        <f t="shared" si="3"/>
        <v>0</v>
      </c>
    </row>
    <row r="84" spans="1:11" ht="18" customHeight="1" x14ac:dyDescent="0.3">
      <c r="A84" s="136"/>
      <c r="B84" s="928"/>
      <c r="C84" s="929"/>
      <c r="D84" s="929"/>
      <c r="E84" s="929"/>
      <c r="F84" s="930"/>
      <c r="G84" s="537"/>
      <c r="H84" s="428"/>
      <c r="I84" s="429"/>
      <c r="J84" s="430"/>
      <c r="K84" s="240">
        <f t="shared" si="3"/>
        <v>0</v>
      </c>
    </row>
    <row r="85" spans="1:11" ht="18" customHeight="1" x14ac:dyDescent="0.3">
      <c r="A85" s="136"/>
      <c r="B85" s="928"/>
      <c r="C85" s="929"/>
      <c r="D85" s="929"/>
      <c r="E85" s="929"/>
      <c r="F85" s="930"/>
      <c r="G85" s="537"/>
      <c r="H85" s="428"/>
      <c r="I85" s="429"/>
      <c r="J85" s="430"/>
      <c r="K85" s="240">
        <f t="shared" si="3"/>
        <v>0</v>
      </c>
    </row>
    <row r="86" spans="1:11" ht="18" customHeight="1" x14ac:dyDescent="0.3">
      <c r="A86" s="136"/>
      <c r="B86" s="1198"/>
      <c r="C86" s="1198"/>
      <c r="D86" s="1198"/>
      <c r="E86" s="1198"/>
      <c r="F86" s="1198"/>
      <c r="G86" s="428"/>
      <c r="H86" s="428"/>
      <c r="I86" s="429"/>
      <c r="J86" s="430"/>
      <c r="K86" s="240">
        <f t="shared" si="3"/>
        <v>0</v>
      </c>
    </row>
    <row r="87" spans="1:11" ht="18" customHeight="1" x14ac:dyDescent="0.3">
      <c r="A87" s="427"/>
      <c r="B87" s="1198"/>
      <c r="C87" s="1198"/>
      <c r="D87" s="1198"/>
      <c r="E87" s="1198"/>
      <c r="F87" s="1198"/>
      <c r="G87" s="428"/>
      <c r="H87" s="428"/>
      <c r="I87" s="429"/>
      <c r="J87" s="430"/>
      <c r="K87" s="241">
        <f t="shared" si="3"/>
        <v>0</v>
      </c>
    </row>
    <row r="88" spans="1:11" ht="18" customHeight="1" x14ac:dyDescent="0.3">
      <c r="A88" s="136"/>
      <c r="B88" s="928"/>
      <c r="C88" s="929"/>
      <c r="D88" s="929"/>
      <c r="E88" s="929"/>
      <c r="F88" s="930"/>
      <c r="G88" s="537"/>
      <c r="H88" s="428"/>
      <c r="I88" s="429"/>
      <c r="J88" s="430"/>
      <c r="K88" s="240">
        <f t="shared" ref="K88:K108" si="4">SUM(H88*I88)*(1-J88)</f>
        <v>0</v>
      </c>
    </row>
    <row r="89" spans="1:11" ht="18" customHeight="1" x14ac:dyDescent="0.3">
      <c r="A89" s="136"/>
      <c r="B89" s="928"/>
      <c r="C89" s="929"/>
      <c r="D89" s="929"/>
      <c r="E89" s="929"/>
      <c r="F89" s="930"/>
      <c r="G89" s="537"/>
      <c r="H89" s="428"/>
      <c r="I89" s="429"/>
      <c r="J89" s="430"/>
      <c r="K89" s="240">
        <f t="shared" si="4"/>
        <v>0</v>
      </c>
    </row>
    <row r="90" spans="1:11" ht="18" customHeight="1" x14ac:dyDescent="0.3">
      <c r="A90" s="136"/>
      <c r="B90" s="928"/>
      <c r="C90" s="929"/>
      <c r="D90" s="929"/>
      <c r="E90" s="929"/>
      <c r="F90" s="930"/>
      <c r="G90" s="537"/>
      <c r="H90" s="428"/>
      <c r="I90" s="429"/>
      <c r="J90" s="430"/>
      <c r="K90" s="240">
        <f t="shared" si="4"/>
        <v>0</v>
      </c>
    </row>
    <row r="91" spans="1:11" ht="18" customHeight="1" x14ac:dyDescent="0.3">
      <c r="A91" s="136"/>
      <c r="B91" s="928"/>
      <c r="C91" s="929"/>
      <c r="D91" s="929"/>
      <c r="E91" s="929"/>
      <c r="F91" s="930"/>
      <c r="G91" s="537"/>
      <c r="H91" s="428"/>
      <c r="I91" s="429"/>
      <c r="J91" s="430"/>
      <c r="K91" s="240">
        <f t="shared" si="4"/>
        <v>0</v>
      </c>
    </row>
    <row r="92" spans="1:11" ht="18" customHeight="1" x14ac:dyDescent="0.3">
      <c r="A92" s="136"/>
      <c r="B92" s="928"/>
      <c r="C92" s="929"/>
      <c r="D92" s="929"/>
      <c r="E92" s="929"/>
      <c r="F92" s="930"/>
      <c r="G92" s="537"/>
      <c r="H92" s="428"/>
      <c r="I92" s="429"/>
      <c r="J92" s="430"/>
      <c r="K92" s="240">
        <f t="shared" si="4"/>
        <v>0</v>
      </c>
    </row>
    <row r="93" spans="1:11" ht="18" customHeight="1" x14ac:dyDescent="0.3">
      <c r="A93" s="136"/>
      <c r="B93" s="928"/>
      <c r="C93" s="929"/>
      <c r="D93" s="929"/>
      <c r="E93" s="929"/>
      <c r="F93" s="930"/>
      <c r="G93" s="537"/>
      <c r="H93" s="428"/>
      <c r="I93" s="429"/>
      <c r="J93" s="430"/>
      <c r="K93" s="240">
        <f t="shared" si="4"/>
        <v>0</v>
      </c>
    </row>
    <row r="94" spans="1:11" ht="18" customHeight="1" x14ac:dyDescent="0.3">
      <c r="A94" s="136"/>
      <c r="B94" s="928"/>
      <c r="C94" s="929"/>
      <c r="D94" s="929"/>
      <c r="E94" s="929"/>
      <c r="F94" s="930"/>
      <c r="G94" s="537"/>
      <c r="H94" s="428"/>
      <c r="I94" s="429"/>
      <c r="J94" s="430"/>
      <c r="K94" s="240">
        <f t="shared" si="4"/>
        <v>0</v>
      </c>
    </row>
    <row r="95" spans="1:11" ht="18" customHeight="1" x14ac:dyDescent="0.3">
      <c r="A95" s="136"/>
      <c r="B95" s="928"/>
      <c r="C95" s="929"/>
      <c r="D95" s="929"/>
      <c r="E95" s="929"/>
      <c r="F95" s="930"/>
      <c r="G95" s="537"/>
      <c r="H95" s="428"/>
      <c r="I95" s="429"/>
      <c r="J95" s="430"/>
      <c r="K95" s="240">
        <f t="shared" si="4"/>
        <v>0</v>
      </c>
    </row>
    <row r="96" spans="1:11" ht="18" customHeight="1" x14ac:dyDescent="0.3">
      <c r="A96" s="136"/>
      <c r="B96" s="928"/>
      <c r="C96" s="929"/>
      <c r="D96" s="929"/>
      <c r="E96" s="929"/>
      <c r="F96" s="930"/>
      <c r="G96" s="537"/>
      <c r="H96" s="428"/>
      <c r="I96" s="429"/>
      <c r="J96" s="430"/>
      <c r="K96" s="240">
        <f t="shared" si="4"/>
        <v>0</v>
      </c>
    </row>
    <row r="97" spans="1:11" ht="18" customHeight="1" x14ac:dyDescent="0.3">
      <c r="A97" s="136"/>
      <c r="B97" s="928"/>
      <c r="C97" s="929"/>
      <c r="D97" s="929"/>
      <c r="E97" s="929"/>
      <c r="F97" s="930"/>
      <c r="G97" s="537"/>
      <c r="H97" s="428"/>
      <c r="I97" s="429"/>
      <c r="J97" s="430"/>
      <c r="K97" s="240">
        <f t="shared" si="4"/>
        <v>0</v>
      </c>
    </row>
    <row r="98" spans="1:11" ht="18" customHeight="1" x14ac:dyDescent="0.3">
      <c r="A98" s="136"/>
      <c r="B98" s="928"/>
      <c r="C98" s="929"/>
      <c r="D98" s="929"/>
      <c r="E98" s="929"/>
      <c r="F98" s="930"/>
      <c r="G98" s="537"/>
      <c r="H98" s="428"/>
      <c r="I98" s="429"/>
      <c r="J98" s="430"/>
      <c r="K98" s="240">
        <f t="shared" si="4"/>
        <v>0</v>
      </c>
    </row>
    <row r="99" spans="1:11" ht="18" customHeight="1" x14ac:dyDescent="0.3">
      <c r="A99" s="136"/>
      <c r="B99" s="928"/>
      <c r="C99" s="929"/>
      <c r="D99" s="929"/>
      <c r="E99" s="929"/>
      <c r="F99" s="930"/>
      <c r="G99" s="537"/>
      <c r="H99" s="428"/>
      <c r="I99" s="429"/>
      <c r="J99" s="430"/>
      <c r="K99" s="240">
        <f t="shared" si="4"/>
        <v>0</v>
      </c>
    </row>
    <row r="100" spans="1:11" ht="18" customHeight="1" x14ac:dyDescent="0.3">
      <c r="A100" s="136"/>
      <c r="B100" s="928"/>
      <c r="C100" s="929"/>
      <c r="D100" s="929"/>
      <c r="E100" s="929"/>
      <c r="F100" s="930"/>
      <c r="G100" s="537"/>
      <c r="H100" s="428"/>
      <c r="I100" s="429"/>
      <c r="J100" s="430"/>
      <c r="K100" s="240">
        <f t="shared" si="4"/>
        <v>0</v>
      </c>
    </row>
    <row r="101" spans="1:11" ht="18" customHeight="1" x14ac:dyDescent="0.3">
      <c r="A101" s="136"/>
      <c r="B101" s="928"/>
      <c r="C101" s="929"/>
      <c r="D101" s="929"/>
      <c r="E101" s="929"/>
      <c r="F101" s="930"/>
      <c r="G101" s="537"/>
      <c r="H101" s="428"/>
      <c r="I101" s="429"/>
      <c r="J101" s="430"/>
      <c r="K101" s="240">
        <f t="shared" si="4"/>
        <v>0</v>
      </c>
    </row>
    <row r="102" spans="1:11" ht="18" customHeight="1" x14ac:dyDescent="0.3">
      <c r="A102" s="136"/>
      <c r="B102" s="928"/>
      <c r="C102" s="929"/>
      <c r="D102" s="929"/>
      <c r="E102" s="929"/>
      <c r="F102" s="930"/>
      <c r="G102" s="537"/>
      <c r="H102" s="428"/>
      <c r="I102" s="429"/>
      <c r="J102" s="430"/>
      <c r="K102" s="240">
        <f t="shared" si="4"/>
        <v>0</v>
      </c>
    </row>
    <row r="103" spans="1:11" ht="18" customHeight="1" x14ac:dyDescent="0.3">
      <c r="A103" s="136"/>
      <c r="B103" s="928"/>
      <c r="C103" s="929"/>
      <c r="D103" s="929"/>
      <c r="E103" s="929"/>
      <c r="F103" s="930"/>
      <c r="G103" s="537"/>
      <c r="H103" s="428"/>
      <c r="I103" s="429"/>
      <c r="J103" s="430"/>
      <c r="K103" s="240">
        <f t="shared" si="4"/>
        <v>0</v>
      </c>
    </row>
    <row r="104" spans="1:11" ht="18" customHeight="1" x14ac:dyDescent="0.3">
      <c r="A104" s="136"/>
      <c r="B104" s="928"/>
      <c r="C104" s="929"/>
      <c r="D104" s="929"/>
      <c r="E104" s="929"/>
      <c r="F104" s="930"/>
      <c r="G104" s="537"/>
      <c r="H104" s="428"/>
      <c r="I104" s="429"/>
      <c r="J104" s="430"/>
      <c r="K104" s="240">
        <f t="shared" si="4"/>
        <v>0</v>
      </c>
    </row>
    <row r="105" spans="1:11" ht="18" customHeight="1" x14ac:dyDescent="0.3">
      <c r="A105" s="136"/>
      <c r="B105" s="928"/>
      <c r="C105" s="929"/>
      <c r="D105" s="929"/>
      <c r="E105" s="929"/>
      <c r="F105" s="930"/>
      <c r="G105" s="537"/>
      <c r="H105" s="428"/>
      <c r="I105" s="429"/>
      <c r="J105" s="430"/>
      <c r="K105" s="240">
        <f t="shared" si="4"/>
        <v>0</v>
      </c>
    </row>
    <row r="106" spans="1:11" ht="18" customHeight="1" x14ac:dyDescent="0.3">
      <c r="A106" s="136"/>
      <c r="B106" s="928"/>
      <c r="C106" s="929"/>
      <c r="D106" s="929"/>
      <c r="E106" s="929"/>
      <c r="F106" s="930"/>
      <c r="G106" s="537"/>
      <c r="H106" s="428"/>
      <c r="I106" s="429"/>
      <c r="J106" s="430"/>
      <c r="K106" s="240">
        <f t="shared" si="4"/>
        <v>0</v>
      </c>
    </row>
    <row r="107" spans="1:11" ht="18" customHeight="1" x14ac:dyDescent="0.3">
      <c r="A107" s="136"/>
      <c r="B107" s="928"/>
      <c r="C107" s="929"/>
      <c r="D107" s="929"/>
      <c r="E107" s="929"/>
      <c r="F107" s="930"/>
      <c r="G107" s="537"/>
      <c r="H107" s="428"/>
      <c r="I107" s="429"/>
      <c r="J107" s="430"/>
      <c r="K107" s="240">
        <f t="shared" si="4"/>
        <v>0</v>
      </c>
    </row>
    <row r="108" spans="1:11" ht="18" customHeight="1" x14ac:dyDescent="0.3">
      <c r="A108" s="136"/>
      <c r="B108" s="928"/>
      <c r="C108" s="929"/>
      <c r="D108" s="929"/>
      <c r="E108" s="929"/>
      <c r="F108" s="930"/>
      <c r="G108" s="537"/>
      <c r="H108" s="428"/>
      <c r="I108" s="429"/>
      <c r="J108" s="430"/>
      <c r="K108" s="240">
        <f t="shared" si="4"/>
        <v>0</v>
      </c>
    </row>
    <row r="109" spans="1:11" ht="18" customHeight="1" x14ac:dyDescent="0.3">
      <c r="A109" s="136"/>
      <c r="B109" s="928"/>
      <c r="C109" s="929"/>
      <c r="D109" s="929"/>
      <c r="E109" s="929"/>
      <c r="F109" s="930"/>
      <c r="G109" s="537"/>
      <c r="H109" s="428"/>
      <c r="I109" s="429"/>
      <c r="J109" s="430"/>
      <c r="K109" s="240">
        <f t="shared" ref="K109:K120" si="5">SUM(H109*I109)*(1-J109)</f>
        <v>0</v>
      </c>
    </row>
    <row r="110" spans="1:11" ht="18" customHeight="1" x14ac:dyDescent="0.3">
      <c r="A110" s="136"/>
      <c r="B110" s="928"/>
      <c r="C110" s="929"/>
      <c r="D110" s="929"/>
      <c r="E110" s="929"/>
      <c r="F110" s="930"/>
      <c r="G110" s="537"/>
      <c r="H110" s="428"/>
      <c r="I110" s="429"/>
      <c r="J110" s="430"/>
      <c r="K110" s="240">
        <f t="shared" si="5"/>
        <v>0</v>
      </c>
    </row>
    <row r="111" spans="1:11" ht="18" customHeight="1" x14ac:dyDescent="0.3">
      <c r="A111" s="136"/>
      <c r="B111" s="928"/>
      <c r="C111" s="929"/>
      <c r="D111" s="929"/>
      <c r="E111" s="929"/>
      <c r="F111" s="930"/>
      <c r="G111" s="537"/>
      <c r="H111" s="428"/>
      <c r="I111" s="429"/>
      <c r="J111" s="430"/>
      <c r="K111" s="240">
        <f t="shared" si="5"/>
        <v>0</v>
      </c>
    </row>
    <row r="112" spans="1:11" ht="18" customHeight="1" x14ac:dyDescent="0.3">
      <c r="A112" s="136"/>
      <c r="B112" s="928"/>
      <c r="C112" s="929"/>
      <c r="D112" s="929"/>
      <c r="E112" s="929"/>
      <c r="F112" s="930"/>
      <c r="G112" s="537"/>
      <c r="H112" s="428"/>
      <c r="I112" s="429"/>
      <c r="J112" s="430"/>
      <c r="K112" s="240">
        <f t="shared" si="5"/>
        <v>0</v>
      </c>
    </row>
    <row r="113" spans="1:11" ht="18" customHeight="1" x14ac:dyDescent="0.3">
      <c r="A113" s="136"/>
      <c r="B113" s="928"/>
      <c r="C113" s="929"/>
      <c r="D113" s="929"/>
      <c r="E113" s="929"/>
      <c r="F113" s="930"/>
      <c r="G113" s="537"/>
      <c r="H113" s="428"/>
      <c r="I113" s="429"/>
      <c r="J113" s="430"/>
      <c r="K113" s="240">
        <f t="shared" si="5"/>
        <v>0</v>
      </c>
    </row>
    <row r="114" spans="1:11" ht="18" customHeight="1" x14ac:dyDescent="0.3">
      <c r="A114" s="137"/>
      <c r="B114" s="928"/>
      <c r="C114" s="929"/>
      <c r="D114" s="929"/>
      <c r="E114" s="929"/>
      <c r="F114" s="930"/>
      <c r="G114" s="537"/>
      <c r="H114" s="428"/>
      <c r="I114" s="429"/>
      <c r="J114" s="430"/>
      <c r="K114" s="240">
        <f t="shared" si="5"/>
        <v>0</v>
      </c>
    </row>
    <row r="115" spans="1:11" ht="18" customHeight="1" x14ac:dyDescent="0.3">
      <c r="A115" s="137"/>
      <c r="B115" s="928"/>
      <c r="C115" s="929"/>
      <c r="D115" s="929"/>
      <c r="E115" s="929"/>
      <c r="F115" s="930"/>
      <c r="G115" s="537"/>
      <c r="H115" s="428"/>
      <c r="I115" s="429"/>
      <c r="J115" s="430"/>
      <c r="K115" s="240">
        <f t="shared" si="5"/>
        <v>0</v>
      </c>
    </row>
    <row r="116" spans="1:11" ht="18" customHeight="1" x14ac:dyDescent="0.3">
      <c r="A116" s="137"/>
      <c r="B116" s="928"/>
      <c r="C116" s="929"/>
      <c r="D116" s="929"/>
      <c r="E116" s="929"/>
      <c r="F116" s="930"/>
      <c r="G116" s="537"/>
      <c r="H116" s="428"/>
      <c r="I116" s="429"/>
      <c r="J116" s="430"/>
      <c r="K116" s="240">
        <f t="shared" si="5"/>
        <v>0</v>
      </c>
    </row>
    <row r="117" spans="1:11" ht="18" customHeight="1" x14ac:dyDescent="0.3">
      <c r="A117" s="136"/>
      <c r="B117" s="928"/>
      <c r="C117" s="929"/>
      <c r="D117" s="929"/>
      <c r="E117" s="929"/>
      <c r="F117" s="930"/>
      <c r="G117" s="537"/>
      <c r="H117" s="428"/>
      <c r="I117" s="429"/>
      <c r="J117" s="430"/>
      <c r="K117" s="240">
        <f t="shared" si="5"/>
        <v>0</v>
      </c>
    </row>
    <row r="118" spans="1:11" ht="18" customHeight="1" x14ac:dyDescent="0.3">
      <c r="A118" s="136"/>
      <c r="B118" s="928"/>
      <c r="C118" s="929"/>
      <c r="D118" s="929"/>
      <c r="E118" s="929"/>
      <c r="F118" s="930"/>
      <c r="G118" s="537"/>
      <c r="H118" s="428"/>
      <c r="I118" s="429"/>
      <c r="J118" s="430"/>
      <c r="K118" s="240">
        <f t="shared" si="5"/>
        <v>0</v>
      </c>
    </row>
    <row r="119" spans="1:11" ht="18" customHeight="1" x14ac:dyDescent="0.3">
      <c r="A119" s="136"/>
      <c r="B119" s="928"/>
      <c r="C119" s="929"/>
      <c r="D119" s="929"/>
      <c r="E119" s="929"/>
      <c r="F119" s="930"/>
      <c r="G119" s="537"/>
      <c r="H119" s="428"/>
      <c r="I119" s="429"/>
      <c r="J119" s="430"/>
      <c r="K119" s="240">
        <f t="shared" si="5"/>
        <v>0</v>
      </c>
    </row>
    <row r="120" spans="1:11" ht="18" customHeight="1" x14ac:dyDescent="0.3">
      <c r="A120" s="136"/>
      <c r="B120" s="928"/>
      <c r="C120" s="929"/>
      <c r="D120" s="929"/>
      <c r="E120" s="929"/>
      <c r="F120" s="930"/>
      <c r="G120" s="537"/>
      <c r="H120" s="428"/>
      <c r="I120" s="429"/>
      <c r="J120" s="430"/>
      <c r="K120" s="240">
        <f t="shared" si="5"/>
        <v>0</v>
      </c>
    </row>
    <row r="121" spans="1:11" ht="14.25" customHeight="1" x14ac:dyDescent="0.3">
      <c r="A121" s="242"/>
      <c r="B121" s="243"/>
      <c r="C121" s="243"/>
      <c r="D121" s="243"/>
      <c r="E121" s="243"/>
      <c r="F121" s="244"/>
      <c r="G121" s="244"/>
      <c r="H121" s="244"/>
      <c r="I121" s="245"/>
      <c r="J121" s="246"/>
      <c r="K121" s="247"/>
    </row>
    <row r="122" spans="1:11" ht="18" customHeight="1" thickBot="1" x14ac:dyDescent="0.35">
      <c r="A122" s="1352" t="s">
        <v>241</v>
      </c>
      <c r="B122" s="1370"/>
      <c r="C122" s="1370"/>
      <c r="D122" s="1370"/>
      <c r="E122" s="1370"/>
      <c r="F122" s="1370"/>
      <c r="G122" s="1370"/>
      <c r="H122" s="1370"/>
      <c r="I122" s="1370"/>
      <c r="J122" s="1371"/>
      <c r="K122" s="140">
        <f>SUM(K75:K121)</f>
        <v>0</v>
      </c>
    </row>
    <row r="123" spans="1:11" ht="18" customHeight="1" thickBot="1" x14ac:dyDescent="0.35">
      <c r="A123" s="238"/>
      <c r="B123" s="426"/>
      <c r="C123" s="426"/>
      <c r="D123" s="426"/>
      <c r="E123" s="426"/>
      <c r="F123" s="426"/>
      <c r="G123" s="426"/>
      <c r="H123" s="426"/>
      <c r="I123" s="426"/>
      <c r="J123" s="426"/>
      <c r="K123" s="239"/>
    </row>
    <row r="124" spans="1:11" ht="18" customHeight="1" thickBot="1" x14ac:dyDescent="0.35">
      <c r="A124" s="918" t="s">
        <v>278</v>
      </c>
      <c r="B124" s="919"/>
      <c r="C124" s="919"/>
      <c r="D124" s="919"/>
      <c r="E124" s="919"/>
      <c r="F124" s="919"/>
      <c r="G124" s="919"/>
      <c r="H124" s="919"/>
      <c r="I124" s="919"/>
      <c r="J124" s="920"/>
      <c r="K124" s="77">
        <f>K122+K70</f>
        <v>0</v>
      </c>
    </row>
  </sheetData>
  <sheetProtection algorithmName="SHA-512" hashValue="DBzaRHG/gu+XA3peDRCu3PJbcmie0Hs+pu5t0f3yv5kO518PH2V54YFIJl85AEpr6ys2S/VRAQaiXq6byQ5C2A==" saltValue="mNXfVHALOWGy4egyXIJxxg==" spinCount="100000" sheet="1"/>
  <mergeCells count="116">
    <mergeCell ref="A124:J124"/>
    <mergeCell ref="A23:K23"/>
    <mergeCell ref="A73:K73"/>
    <mergeCell ref="B18:K18"/>
    <mergeCell ref="A122:J122"/>
    <mergeCell ref="B85:F85"/>
    <mergeCell ref="B86:F86"/>
    <mergeCell ref="B109:F109"/>
    <mergeCell ref="B110:F110"/>
    <mergeCell ref="B111:F111"/>
    <mergeCell ref="B66:F66"/>
    <mergeCell ref="B76:F76"/>
    <mergeCell ref="B82:F82"/>
    <mergeCell ref="B83:F83"/>
    <mergeCell ref="B84:F84"/>
    <mergeCell ref="B77:F77"/>
    <mergeCell ref="B78:F78"/>
    <mergeCell ref="B79:F79"/>
    <mergeCell ref="B80:F80"/>
    <mergeCell ref="B81:F81"/>
    <mergeCell ref="B58:F58"/>
    <mergeCell ref="B57:F57"/>
    <mergeCell ref="B56:F56"/>
    <mergeCell ref="B74:F74"/>
    <mergeCell ref="B16:K16"/>
    <mergeCell ref="B17:K17"/>
    <mergeCell ref="H20:K20"/>
    <mergeCell ref="A22:K22"/>
    <mergeCell ref="B20:E20"/>
    <mergeCell ref="B24:F24"/>
    <mergeCell ref="B25:F25"/>
    <mergeCell ref="B53:F53"/>
    <mergeCell ref="B55:F55"/>
    <mergeCell ref="B54:F54"/>
    <mergeCell ref="B52:F52"/>
    <mergeCell ref="B29:F29"/>
    <mergeCell ref="B28:F28"/>
    <mergeCell ref="B27:F27"/>
    <mergeCell ref="B26:F26"/>
    <mergeCell ref="B44:F44"/>
    <mergeCell ref="B45:F45"/>
    <mergeCell ref="B46:F46"/>
    <mergeCell ref="B47:F47"/>
    <mergeCell ref="B48:F48"/>
    <mergeCell ref="B49:F49"/>
    <mergeCell ref="B50:F50"/>
    <mergeCell ref="B51:F51"/>
    <mergeCell ref="B30:F30"/>
    <mergeCell ref="B15:K15"/>
    <mergeCell ref="A1:K1"/>
    <mergeCell ref="A2:K2"/>
    <mergeCell ref="B6:K6"/>
    <mergeCell ref="B7:K7"/>
    <mergeCell ref="B8:K8"/>
    <mergeCell ref="B9:K9"/>
    <mergeCell ref="B10:K10"/>
    <mergeCell ref="B11:K11"/>
    <mergeCell ref="B12:K12"/>
    <mergeCell ref="B13:K13"/>
    <mergeCell ref="B14:K14"/>
    <mergeCell ref="B107:F107"/>
    <mergeCell ref="B108:F108"/>
    <mergeCell ref="B75:F75"/>
    <mergeCell ref="B63:F63"/>
    <mergeCell ref="B62:F62"/>
    <mergeCell ref="B61:F61"/>
    <mergeCell ref="B60:F60"/>
    <mergeCell ref="B59:F59"/>
    <mergeCell ref="B65:F65"/>
    <mergeCell ref="B64:F64"/>
    <mergeCell ref="A70:J70"/>
    <mergeCell ref="A72:K72"/>
    <mergeCell ref="B68:F68"/>
    <mergeCell ref="B67:F67"/>
    <mergeCell ref="B118:F118"/>
    <mergeCell ref="B119:F119"/>
    <mergeCell ref="B120:F120"/>
    <mergeCell ref="B113:F113"/>
    <mergeCell ref="B114:F114"/>
    <mergeCell ref="B115:F115"/>
    <mergeCell ref="B116:F116"/>
    <mergeCell ref="B117:F117"/>
    <mergeCell ref="B112:F112"/>
    <mergeCell ref="B31:F31"/>
    <mergeCell ref="B32:F32"/>
    <mergeCell ref="B33:F33"/>
    <mergeCell ref="B34:F34"/>
    <mergeCell ref="B35:F35"/>
    <mergeCell ref="B36:F36"/>
    <mergeCell ref="B37:F37"/>
    <mergeCell ref="B38:F38"/>
    <mergeCell ref="B39:F39"/>
    <mergeCell ref="B40:F40"/>
    <mergeCell ref="B41:F41"/>
    <mergeCell ref="B42:F42"/>
    <mergeCell ref="B43:F43"/>
    <mergeCell ref="B102:F102"/>
    <mergeCell ref="B103:F103"/>
    <mergeCell ref="B104:F104"/>
    <mergeCell ref="B105:F105"/>
    <mergeCell ref="B106:F106"/>
    <mergeCell ref="B97:F97"/>
    <mergeCell ref="B87:F87"/>
    <mergeCell ref="B88:F88"/>
    <mergeCell ref="B89:F89"/>
    <mergeCell ref="B90:F90"/>
    <mergeCell ref="B91:F91"/>
    <mergeCell ref="B98:F98"/>
    <mergeCell ref="B99:F99"/>
    <mergeCell ref="B100:F100"/>
    <mergeCell ref="B101:F101"/>
    <mergeCell ref="B92:F92"/>
    <mergeCell ref="B93:F93"/>
    <mergeCell ref="B94:F94"/>
    <mergeCell ref="B95:F95"/>
    <mergeCell ref="B96:F96"/>
  </mergeCells>
  <dataValidations count="1">
    <dataValidation type="custom" allowBlank="1" showInputMessage="1" showErrorMessage="1" error="Must use a numerical value only in this cell." sqref="H75:J120 H25:J68">
      <formula1>ISNUMBER(H25)</formula1>
    </dataValidation>
  </dataValidations>
  <pageMargins left="0.7" right="0.7" top="0.75" bottom="0.75" header="0.3" footer="0.3"/>
  <pageSetup scale="64" fitToHeight="5" orientation="landscape" r:id="rId1"/>
  <headerFooter>
    <oddFooter>&amp;R&amp;A - Page &amp;P of &amp;N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pageSetUpPr fitToPage="1"/>
  </sheetPr>
  <dimension ref="A1:O124"/>
  <sheetViews>
    <sheetView showGridLines="0" topLeftCell="A4" zoomScaleNormal="100" workbookViewId="0">
      <selection activeCell="B8" sqref="B8:H8"/>
    </sheetView>
  </sheetViews>
  <sheetFormatPr defaultColWidth="8.88671875" defaultRowHeight="14.4" x14ac:dyDescent="0.3"/>
  <cols>
    <col min="1" max="1" width="15.88671875" style="414" customWidth="1"/>
    <col min="2" max="2" width="30.6640625" style="414" customWidth="1"/>
    <col min="3" max="8" width="25.6640625" style="414" customWidth="1"/>
    <col min="9" max="16384" width="8.88671875" style="414"/>
  </cols>
  <sheetData>
    <row r="1" spans="1:15" s="6" customFormat="1" ht="18" x14ac:dyDescent="0.3">
      <c r="A1" s="752" t="str">
        <f>'Architectural Walls Detail'!A1:H1</f>
        <v>Attachment D: Cost Schedule</v>
      </c>
      <c r="B1" s="752"/>
      <c r="C1" s="752"/>
      <c r="D1" s="752"/>
      <c r="E1" s="752"/>
      <c r="F1" s="752"/>
      <c r="G1" s="752"/>
      <c r="H1" s="752"/>
    </row>
    <row r="2" spans="1:15" s="21" customFormat="1" ht="18" customHeight="1" thickBot="1" x14ac:dyDescent="0.35">
      <c r="A2" s="758" t="s">
        <v>269</v>
      </c>
      <c r="B2" s="758"/>
      <c r="C2" s="758"/>
      <c r="D2" s="758"/>
      <c r="E2" s="758"/>
      <c r="F2" s="758"/>
      <c r="G2" s="758"/>
      <c r="H2" s="758"/>
    </row>
    <row r="3" spans="1:15" s="21" customFormat="1" ht="6.75" customHeight="1" x14ac:dyDescent="0.3">
      <c r="A3" s="353"/>
      <c r="B3" s="353"/>
      <c r="C3" s="353"/>
      <c r="D3" s="353"/>
      <c r="E3" s="353"/>
      <c r="F3" s="353"/>
      <c r="G3" s="353"/>
      <c r="H3" s="353"/>
      <c r="I3" s="353"/>
      <c r="J3" s="353"/>
      <c r="K3" s="353"/>
      <c r="M3" s="379"/>
    </row>
    <row r="4" spans="1:15" s="6" customFormat="1" ht="18" customHeight="1" x14ac:dyDescent="0.3">
      <c r="A4" s="353" t="str">
        <f>Scores!B4</f>
        <v>Vendor Name:</v>
      </c>
      <c r="B4" s="80" t="str">
        <f>Scores!E4</f>
        <v xml:space="preserve">Allsteel Inc. </v>
      </c>
      <c r="C4" s="80"/>
      <c r="D4" s="80"/>
      <c r="E4" s="80"/>
      <c r="F4" s="80"/>
      <c r="G4" s="80"/>
      <c r="H4" s="80"/>
      <c r="I4" s="80"/>
      <c r="J4" s="80"/>
      <c r="K4" s="80"/>
    </row>
    <row r="5" spans="1:15" s="21" customFormat="1" ht="9.75" customHeight="1" thickBot="1" x14ac:dyDescent="0.35">
      <c r="A5" s="353"/>
      <c r="B5" s="80"/>
      <c r="C5" s="80"/>
      <c r="D5" s="80"/>
      <c r="E5" s="80"/>
      <c r="F5" s="80"/>
      <c r="G5" s="80"/>
      <c r="H5" s="80"/>
      <c r="I5" s="80"/>
      <c r="J5" s="80"/>
      <c r="K5" s="80"/>
    </row>
    <row r="6" spans="1:15" s="380" customFormat="1" ht="18" customHeight="1" x14ac:dyDescent="0.3">
      <c r="A6" s="570" t="s">
        <v>6</v>
      </c>
      <c r="B6" s="571"/>
      <c r="C6" s="572"/>
      <c r="D6" s="572"/>
      <c r="E6" s="572"/>
      <c r="F6" s="572"/>
      <c r="G6" s="572"/>
      <c r="H6" s="573"/>
    </row>
    <row r="7" spans="1:15" s="380" customFormat="1" ht="18" customHeight="1" x14ac:dyDescent="0.3">
      <c r="A7" s="113">
        <v>1</v>
      </c>
      <c r="B7" s="1376" t="s">
        <v>468</v>
      </c>
      <c r="C7" s="1377"/>
      <c r="D7" s="1377"/>
      <c r="E7" s="1377"/>
      <c r="F7" s="1377"/>
      <c r="G7" s="1377"/>
      <c r="H7" s="1378"/>
      <c r="I7" s="586"/>
      <c r="J7" s="586"/>
    </row>
    <row r="8" spans="1:15" s="381" customFormat="1" ht="45" customHeight="1" x14ac:dyDescent="0.3">
      <c r="A8" s="113">
        <v>2</v>
      </c>
      <c r="B8" s="795" t="s">
        <v>346</v>
      </c>
      <c r="C8" s="795"/>
      <c r="D8" s="795"/>
      <c r="E8" s="795"/>
      <c r="F8" s="795"/>
      <c r="G8" s="795"/>
      <c r="H8" s="796"/>
    </row>
    <row r="9" spans="1:15" s="382" customFormat="1" ht="18" customHeight="1" x14ac:dyDescent="0.3">
      <c r="A9" s="122">
        <v>3</v>
      </c>
      <c r="B9" s="893" t="s">
        <v>201</v>
      </c>
      <c r="C9" s="894"/>
      <c r="D9" s="894"/>
      <c r="E9" s="894"/>
      <c r="F9" s="894"/>
      <c r="G9" s="894"/>
      <c r="H9" s="895"/>
    </row>
    <row r="10" spans="1:15" s="382" customFormat="1" ht="18" customHeight="1" x14ac:dyDescent="0.3">
      <c r="A10" s="122">
        <v>4</v>
      </c>
      <c r="B10" s="893" t="s">
        <v>200</v>
      </c>
      <c r="C10" s="894"/>
      <c r="D10" s="894"/>
      <c r="E10" s="894"/>
      <c r="F10" s="894"/>
      <c r="G10" s="894"/>
      <c r="H10" s="895"/>
      <c r="O10" s="422" t="s">
        <v>459</v>
      </c>
    </row>
    <row r="11" spans="1:15" s="382" customFormat="1" ht="18" customHeight="1" x14ac:dyDescent="0.3">
      <c r="A11" s="122">
        <v>5</v>
      </c>
      <c r="B11" s="893" t="s">
        <v>202</v>
      </c>
      <c r="C11" s="894"/>
      <c r="D11" s="894"/>
      <c r="E11" s="894"/>
      <c r="F11" s="894"/>
      <c r="G11" s="894"/>
      <c r="H11" s="895"/>
      <c r="O11" s="422" t="s">
        <v>460</v>
      </c>
    </row>
    <row r="12" spans="1:15" s="382" customFormat="1" ht="29.25" customHeight="1" thickBot="1" x14ac:dyDescent="0.35">
      <c r="A12" s="535" t="s">
        <v>32</v>
      </c>
      <c r="B12" s="1059" t="s">
        <v>270</v>
      </c>
      <c r="C12" s="1060"/>
      <c r="D12" s="1060"/>
      <c r="E12" s="1060"/>
      <c r="F12" s="1060"/>
      <c r="G12" s="1060"/>
      <c r="H12" s="1061"/>
    </row>
    <row r="13" spans="1:15" s="386" customFormat="1" ht="18" customHeight="1" thickBot="1" x14ac:dyDescent="0.35">
      <c r="A13" s="384"/>
      <c r="B13" s="385"/>
      <c r="C13" s="385"/>
      <c r="D13" s="385"/>
      <c r="E13" s="385"/>
      <c r="F13" s="385"/>
      <c r="G13" s="385"/>
    </row>
    <row r="14" spans="1:15" s="386" customFormat="1" ht="18" customHeight="1" x14ac:dyDescent="0.3">
      <c r="A14" s="574" t="s">
        <v>11</v>
      </c>
      <c r="B14" s="1373" t="s">
        <v>12</v>
      </c>
      <c r="C14" s="1374"/>
      <c r="D14" s="1374"/>
      <c r="E14" s="1374"/>
      <c r="F14" s="1374"/>
      <c r="G14" s="1374"/>
      <c r="H14" s="1375"/>
    </row>
    <row r="15" spans="1:15" s="386" customFormat="1" ht="33" customHeight="1" x14ac:dyDescent="0.3">
      <c r="A15" s="1381" t="s">
        <v>25</v>
      </c>
      <c r="B15" s="1383" t="s">
        <v>300</v>
      </c>
      <c r="C15" s="1392" t="s">
        <v>27</v>
      </c>
      <c r="D15" s="1395"/>
      <c r="E15" s="1392" t="s">
        <v>28</v>
      </c>
      <c r="F15" s="1395"/>
      <c r="G15" s="1392" t="s">
        <v>458</v>
      </c>
      <c r="H15" s="1393"/>
    </row>
    <row r="16" spans="1:15" s="386" customFormat="1" ht="18" customHeight="1" x14ac:dyDescent="0.3">
      <c r="A16" s="1382"/>
      <c r="B16" s="1384"/>
      <c r="C16" s="1390" t="s">
        <v>452</v>
      </c>
      <c r="D16" s="1394"/>
      <c r="E16" s="1390" t="s">
        <v>453</v>
      </c>
      <c r="F16" s="1394"/>
      <c r="G16" s="1390" t="s">
        <v>347</v>
      </c>
      <c r="H16" s="1391"/>
    </row>
    <row r="17" spans="1:11" s="386" customFormat="1" ht="18" customHeight="1" x14ac:dyDescent="0.3">
      <c r="A17" s="387" t="s">
        <v>53</v>
      </c>
      <c r="B17" s="149" t="s">
        <v>54</v>
      </c>
      <c r="C17" s="861">
        <v>0.34</v>
      </c>
      <c r="D17" s="862"/>
      <c r="E17" s="857">
        <v>0.39</v>
      </c>
      <c r="F17" s="876"/>
      <c r="G17" s="857">
        <v>0.5</v>
      </c>
      <c r="H17" s="858"/>
    </row>
    <row r="18" spans="1:11" s="386" customFormat="1" ht="18" customHeight="1" x14ac:dyDescent="0.3">
      <c r="A18" s="387" t="s">
        <v>53</v>
      </c>
      <c r="B18" s="149" t="s">
        <v>55</v>
      </c>
      <c r="C18" s="861">
        <v>0.38</v>
      </c>
      <c r="D18" s="862"/>
      <c r="E18" s="857">
        <v>0.42</v>
      </c>
      <c r="F18" s="876"/>
      <c r="G18" s="857">
        <v>0.53</v>
      </c>
      <c r="H18" s="858"/>
    </row>
    <row r="19" spans="1:11" s="386" customFormat="1" ht="18" customHeight="1" thickBot="1" x14ac:dyDescent="0.35">
      <c r="A19" s="388" t="s">
        <v>53</v>
      </c>
      <c r="B19" s="389" t="s">
        <v>56</v>
      </c>
      <c r="C19" s="1124">
        <v>0.36</v>
      </c>
      <c r="D19" s="1125"/>
      <c r="E19" s="1121">
        <v>0.45</v>
      </c>
      <c r="F19" s="1123"/>
      <c r="G19" s="1121">
        <v>0.62</v>
      </c>
      <c r="H19" s="1122"/>
    </row>
    <row r="20" spans="1:11" s="386" customFormat="1" ht="18" customHeight="1" thickBot="1" x14ac:dyDescent="0.35">
      <c r="A20" s="390"/>
      <c r="B20" s="390"/>
      <c r="C20" s="391"/>
      <c r="D20" s="391"/>
      <c r="E20" s="392"/>
      <c r="F20" s="392"/>
      <c r="G20" s="392"/>
      <c r="H20" s="393"/>
    </row>
    <row r="21" spans="1:11" s="386" customFormat="1" ht="18" customHeight="1" thickBot="1" x14ac:dyDescent="0.35">
      <c r="A21" s="1104" t="s">
        <v>26</v>
      </c>
      <c r="B21" s="1105"/>
      <c r="C21" s="1118">
        <f>AVERAGE(C17:C19)</f>
        <v>0.36000000000000004</v>
      </c>
      <c r="D21" s="1119"/>
      <c r="E21" s="1118">
        <f>AVERAGE(E17:E19)</f>
        <v>0.42</v>
      </c>
      <c r="F21" s="1119"/>
      <c r="G21" s="1118">
        <f>AVERAGE(G17:G19)</f>
        <v>0.54999999999999993</v>
      </c>
      <c r="H21" s="1120"/>
    </row>
    <row r="22" spans="1:11" s="386" customFormat="1" ht="18" customHeight="1" thickBot="1" x14ac:dyDescent="0.35">
      <c r="A22" s="384"/>
      <c r="B22" s="385"/>
      <c r="C22" s="385"/>
      <c r="D22" s="385"/>
      <c r="E22" s="385"/>
      <c r="F22" s="385"/>
      <c r="G22" s="385"/>
    </row>
    <row r="23" spans="1:11" s="386" customFormat="1" ht="18" customHeight="1" x14ac:dyDescent="0.3">
      <c r="A23" s="1385" t="s">
        <v>267</v>
      </c>
      <c r="B23" s="1386"/>
      <c r="C23" s="1386"/>
      <c r="D23" s="1386"/>
      <c r="E23" s="1386"/>
      <c r="F23" s="1386"/>
      <c r="G23" s="1386"/>
      <c r="H23" s="1387"/>
    </row>
    <row r="24" spans="1:11" s="386" customFormat="1" ht="4.5" customHeight="1" thickBot="1" x14ac:dyDescent="0.35">
      <c r="A24" s="394"/>
      <c r="B24" s="395"/>
      <c r="C24" s="395"/>
      <c r="D24" s="395"/>
      <c r="E24" s="395"/>
      <c r="F24" s="395"/>
      <c r="G24" s="395"/>
      <c r="H24" s="396"/>
    </row>
    <row r="25" spans="1:11" s="390" customFormat="1" ht="18" customHeight="1" thickBot="1" x14ac:dyDescent="0.35">
      <c r="A25" s="1083" t="s">
        <v>477</v>
      </c>
      <c r="B25" s="1084"/>
      <c r="C25" s="1084"/>
      <c r="D25" s="1084"/>
      <c r="E25" s="1372"/>
      <c r="F25" s="569"/>
      <c r="G25" s="400"/>
      <c r="H25" s="141"/>
      <c r="I25" s="401"/>
      <c r="J25" s="141"/>
      <c r="K25" s="401"/>
    </row>
    <row r="26" spans="1:11" s="390" customFormat="1" ht="6" customHeight="1" x14ac:dyDescent="0.3">
      <c r="A26" s="402"/>
      <c r="B26" s="403"/>
      <c r="C26" s="404"/>
      <c r="D26" s="404"/>
      <c r="E26" s="403"/>
      <c r="F26" s="405"/>
      <c r="G26" s="400"/>
      <c r="H26" s="141"/>
      <c r="I26" s="401"/>
      <c r="J26" s="141"/>
      <c r="K26" s="401"/>
    </row>
    <row r="27" spans="1:11" s="386" customFormat="1" ht="33.75" customHeight="1" x14ac:dyDescent="0.3">
      <c r="A27" s="1388" t="s">
        <v>25</v>
      </c>
      <c r="B27" s="1383" t="s">
        <v>300</v>
      </c>
      <c r="C27" s="1392" t="s">
        <v>27</v>
      </c>
      <c r="D27" s="1395"/>
      <c r="E27" s="1392" t="s">
        <v>28</v>
      </c>
      <c r="F27" s="1395"/>
      <c r="G27" s="1392" t="s">
        <v>458</v>
      </c>
      <c r="H27" s="1393"/>
    </row>
    <row r="28" spans="1:11" s="386" customFormat="1" ht="18" customHeight="1" x14ac:dyDescent="0.3">
      <c r="A28" s="1389"/>
      <c r="B28" s="1384"/>
      <c r="C28" s="1390" t="str">
        <f>C16</f>
        <v>Less than or equal to $50k</v>
      </c>
      <c r="D28" s="1394"/>
      <c r="E28" s="1390" t="str">
        <f>E16</f>
        <v>Over $50k to $150k</v>
      </c>
      <c r="F28" s="1394"/>
      <c r="G28" s="1390" t="str">
        <f>G16</f>
        <v>Over $150k</v>
      </c>
      <c r="H28" s="1391"/>
    </row>
    <row r="29" spans="1:11" s="386" customFormat="1" ht="18" customHeight="1" x14ac:dyDescent="0.3">
      <c r="A29" s="415"/>
      <c r="B29" s="416"/>
      <c r="C29" s="972"/>
      <c r="D29" s="973"/>
      <c r="E29" s="972"/>
      <c r="F29" s="973"/>
      <c r="G29" s="972"/>
      <c r="H29" s="1263"/>
    </row>
    <row r="30" spans="1:11" s="386" customFormat="1" ht="18" customHeight="1" x14ac:dyDescent="0.3">
      <c r="A30" s="137"/>
      <c r="B30" s="272"/>
      <c r="C30" s="972"/>
      <c r="D30" s="973"/>
      <c r="E30" s="972"/>
      <c r="F30" s="973"/>
      <c r="G30" s="972"/>
      <c r="H30" s="1263"/>
    </row>
    <row r="31" spans="1:11" s="386" customFormat="1" ht="18" customHeight="1" x14ac:dyDescent="0.3">
      <c r="A31" s="137"/>
      <c r="B31" s="272"/>
      <c r="C31" s="972"/>
      <c r="D31" s="973"/>
      <c r="E31" s="972"/>
      <c r="F31" s="973"/>
      <c r="G31" s="972"/>
      <c r="H31" s="1263"/>
    </row>
    <row r="32" spans="1:11" s="386" customFormat="1" ht="18" customHeight="1" x14ac:dyDescent="0.3">
      <c r="A32" s="137"/>
      <c r="B32" s="272"/>
      <c r="C32" s="972"/>
      <c r="D32" s="973"/>
      <c r="E32" s="972"/>
      <c r="F32" s="973"/>
      <c r="G32" s="972"/>
      <c r="H32" s="1263"/>
    </row>
    <row r="33" spans="1:8" s="386" customFormat="1" ht="18" customHeight="1" x14ac:dyDescent="0.3">
      <c r="A33" s="137"/>
      <c r="B33" s="272"/>
      <c r="C33" s="972"/>
      <c r="D33" s="973"/>
      <c r="E33" s="972"/>
      <c r="F33" s="973"/>
      <c r="G33" s="972"/>
      <c r="H33" s="1263"/>
    </row>
    <row r="34" spans="1:8" s="386" customFormat="1" ht="18" customHeight="1" x14ac:dyDescent="0.3">
      <c r="A34" s="137"/>
      <c r="B34" s="272"/>
      <c r="C34" s="972"/>
      <c r="D34" s="973"/>
      <c r="E34" s="972"/>
      <c r="F34" s="973"/>
      <c r="G34" s="972"/>
      <c r="H34" s="1263"/>
    </row>
    <row r="35" spans="1:8" s="386" customFormat="1" ht="18" customHeight="1" x14ac:dyDescent="0.3">
      <c r="A35" s="137"/>
      <c r="B35" s="272"/>
      <c r="C35" s="972"/>
      <c r="D35" s="973"/>
      <c r="E35" s="972"/>
      <c r="F35" s="973"/>
      <c r="G35" s="972"/>
      <c r="H35" s="1263"/>
    </row>
    <row r="36" spans="1:8" s="386" customFormat="1" ht="18" customHeight="1" x14ac:dyDescent="0.3">
      <c r="A36" s="137"/>
      <c r="B36" s="272"/>
      <c r="C36" s="972"/>
      <c r="D36" s="973"/>
      <c r="E36" s="972"/>
      <c r="F36" s="973"/>
      <c r="G36" s="972"/>
      <c r="H36" s="1263"/>
    </row>
    <row r="37" spans="1:8" s="386" customFormat="1" ht="18" customHeight="1" x14ac:dyDescent="0.3">
      <c r="A37" s="137"/>
      <c r="B37" s="272"/>
      <c r="C37" s="972"/>
      <c r="D37" s="973"/>
      <c r="E37" s="972"/>
      <c r="F37" s="973"/>
      <c r="G37" s="972"/>
      <c r="H37" s="1263"/>
    </row>
    <row r="38" spans="1:8" s="386" customFormat="1" ht="18" customHeight="1" x14ac:dyDescent="0.3">
      <c r="A38" s="137"/>
      <c r="B38" s="272"/>
      <c r="C38" s="972"/>
      <c r="D38" s="973"/>
      <c r="E38" s="972"/>
      <c r="F38" s="973"/>
      <c r="G38" s="972"/>
      <c r="H38" s="1263"/>
    </row>
    <row r="39" spans="1:8" s="386" customFormat="1" ht="18" customHeight="1" x14ac:dyDescent="0.3">
      <c r="A39" s="137"/>
      <c r="B39" s="272"/>
      <c r="C39" s="972"/>
      <c r="D39" s="973"/>
      <c r="E39" s="972"/>
      <c r="F39" s="973"/>
      <c r="G39" s="972"/>
      <c r="H39" s="1263"/>
    </row>
    <row r="40" spans="1:8" s="386" customFormat="1" ht="18" customHeight="1" x14ac:dyDescent="0.3">
      <c r="A40" s="137"/>
      <c r="B40" s="272"/>
      <c r="C40" s="972"/>
      <c r="D40" s="973"/>
      <c r="E40" s="972"/>
      <c r="F40" s="973"/>
      <c r="G40" s="972"/>
      <c r="H40" s="1263"/>
    </row>
    <row r="41" spans="1:8" s="386" customFormat="1" ht="18" customHeight="1" x14ac:dyDescent="0.3">
      <c r="A41" s="137"/>
      <c r="B41" s="272"/>
      <c r="C41" s="972"/>
      <c r="D41" s="973"/>
      <c r="E41" s="972"/>
      <c r="F41" s="973"/>
      <c r="G41" s="972"/>
      <c r="H41" s="1263"/>
    </row>
    <row r="42" spans="1:8" s="386" customFormat="1" ht="18" customHeight="1" x14ac:dyDescent="0.3">
      <c r="A42" s="417"/>
      <c r="B42" s="418"/>
      <c r="C42" s="972"/>
      <c r="D42" s="973"/>
      <c r="E42" s="972"/>
      <c r="F42" s="973"/>
      <c r="G42" s="972"/>
      <c r="H42" s="1263"/>
    </row>
    <row r="43" spans="1:8" s="386" customFormat="1" ht="18" customHeight="1" x14ac:dyDescent="0.3">
      <c r="A43" s="417"/>
      <c r="B43" s="418"/>
      <c r="C43" s="972"/>
      <c r="D43" s="973"/>
      <c r="E43" s="972"/>
      <c r="F43" s="973"/>
      <c r="G43" s="972"/>
      <c r="H43" s="1263"/>
    </row>
    <row r="44" spans="1:8" s="386" customFormat="1" ht="18" customHeight="1" x14ac:dyDescent="0.3">
      <c r="A44" s="417"/>
      <c r="B44" s="418"/>
      <c r="C44" s="972"/>
      <c r="D44" s="973"/>
      <c r="E44" s="972"/>
      <c r="F44" s="973"/>
      <c r="G44" s="972"/>
      <c r="H44" s="1263"/>
    </row>
    <row r="45" spans="1:8" s="386" customFormat="1" ht="18" customHeight="1" x14ac:dyDescent="0.3">
      <c r="A45" s="417"/>
      <c r="B45" s="418"/>
      <c r="C45" s="972"/>
      <c r="D45" s="973"/>
      <c r="E45" s="972"/>
      <c r="F45" s="973"/>
      <c r="G45" s="972"/>
      <c r="H45" s="1263"/>
    </row>
    <row r="46" spans="1:8" s="386" customFormat="1" ht="18" customHeight="1" x14ac:dyDescent="0.3">
      <c r="A46" s="417"/>
      <c r="B46" s="418"/>
      <c r="C46" s="972"/>
      <c r="D46" s="973"/>
      <c r="E46" s="972"/>
      <c r="F46" s="973"/>
      <c r="G46" s="972"/>
      <c r="H46" s="1263"/>
    </row>
    <row r="47" spans="1:8" s="386" customFormat="1" ht="18" customHeight="1" x14ac:dyDescent="0.3">
      <c r="A47" s="417"/>
      <c r="B47" s="418"/>
      <c r="C47" s="972"/>
      <c r="D47" s="973"/>
      <c r="E47" s="972"/>
      <c r="F47" s="973"/>
      <c r="G47" s="972"/>
      <c r="H47" s="1263"/>
    </row>
    <row r="48" spans="1:8" s="386" customFormat="1" ht="18" customHeight="1" x14ac:dyDescent="0.3">
      <c r="A48" s="417"/>
      <c r="B48" s="418"/>
      <c r="C48" s="972"/>
      <c r="D48" s="973"/>
      <c r="E48" s="972"/>
      <c r="F48" s="973"/>
      <c r="G48" s="972"/>
      <c r="H48" s="1263"/>
    </row>
    <row r="49" spans="1:8" s="386" customFormat="1" ht="18" customHeight="1" x14ac:dyDescent="0.3">
      <c r="A49" s="417"/>
      <c r="B49" s="418"/>
      <c r="C49" s="972"/>
      <c r="D49" s="973"/>
      <c r="E49" s="972"/>
      <c r="F49" s="973"/>
      <c r="G49" s="972"/>
      <c r="H49" s="1263"/>
    </row>
    <row r="50" spans="1:8" s="386" customFormat="1" ht="18" customHeight="1" x14ac:dyDescent="0.3">
      <c r="A50" s="419"/>
      <c r="B50" s="420"/>
      <c r="C50" s="972"/>
      <c r="D50" s="973"/>
      <c r="E50" s="972"/>
      <c r="F50" s="973"/>
      <c r="G50" s="972"/>
      <c r="H50" s="1263"/>
    </row>
    <row r="51" spans="1:8" s="386" customFormat="1" ht="18" customHeight="1" x14ac:dyDescent="0.3">
      <c r="A51" s="521"/>
      <c r="B51" s="534"/>
      <c r="C51" s="972"/>
      <c r="D51" s="973"/>
      <c r="E51" s="972"/>
      <c r="F51" s="973"/>
      <c r="G51" s="972"/>
      <c r="H51" s="1263"/>
    </row>
    <row r="52" spans="1:8" s="386" customFormat="1" ht="18" customHeight="1" x14ac:dyDescent="0.3">
      <c r="A52" s="137"/>
      <c r="B52" s="534"/>
      <c r="C52" s="972"/>
      <c r="D52" s="973"/>
      <c r="E52" s="972"/>
      <c r="F52" s="973"/>
      <c r="G52" s="972"/>
      <c r="H52" s="1263"/>
    </row>
    <row r="53" spans="1:8" s="386" customFormat="1" ht="18" customHeight="1" x14ac:dyDescent="0.3">
      <c r="A53" s="137"/>
      <c r="B53" s="534"/>
      <c r="C53" s="972"/>
      <c r="D53" s="973"/>
      <c r="E53" s="972"/>
      <c r="F53" s="973"/>
      <c r="G53" s="972"/>
      <c r="H53" s="1263"/>
    </row>
    <row r="54" spans="1:8" s="386" customFormat="1" ht="18" customHeight="1" x14ac:dyDescent="0.3">
      <c r="A54" s="137"/>
      <c r="B54" s="534"/>
      <c r="C54" s="972"/>
      <c r="D54" s="973"/>
      <c r="E54" s="972"/>
      <c r="F54" s="973"/>
      <c r="G54" s="972"/>
      <c r="H54" s="1263"/>
    </row>
    <row r="55" spans="1:8" s="386" customFormat="1" ht="18" customHeight="1" x14ac:dyDescent="0.3">
      <c r="A55" s="137"/>
      <c r="B55" s="534"/>
      <c r="C55" s="972"/>
      <c r="D55" s="973"/>
      <c r="E55" s="972"/>
      <c r="F55" s="973"/>
      <c r="G55" s="972"/>
      <c r="H55" s="1263"/>
    </row>
    <row r="56" spans="1:8" s="386" customFormat="1" ht="18" customHeight="1" x14ac:dyDescent="0.3">
      <c r="A56" s="137"/>
      <c r="B56" s="534"/>
      <c r="C56" s="972"/>
      <c r="D56" s="973"/>
      <c r="E56" s="972"/>
      <c r="F56" s="973"/>
      <c r="G56" s="972"/>
      <c r="H56" s="1263"/>
    </row>
    <row r="57" spans="1:8" s="386" customFormat="1" ht="18" customHeight="1" x14ac:dyDescent="0.3">
      <c r="A57" s="137"/>
      <c r="B57" s="534"/>
      <c r="C57" s="972"/>
      <c r="D57" s="973"/>
      <c r="E57" s="972"/>
      <c r="F57" s="973"/>
      <c r="G57" s="972"/>
      <c r="H57" s="1263"/>
    </row>
    <row r="58" spans="1:8" s="386" customFormat="1" ht="18" customHeight="1" x14ac:dyDescent="0.3">
      <c r="A58" s="137"/>
      <c r="B58" s="534"/>
      <c r="C58" s="972"/>
      <c r="D58" s="973"/>
      <c r="E58" s="972"/>
      <c r="F58" s="973"/>
      <c r="G58" s="972"/>
      <c r="H58" s="1263"/>
    </row>
    <row r="59" spans="1:8" s="386" customFormat="1" ht="18" customHeight="1" x14ac:dyDescent="0.3">
      <c r="A59" s="137"/>
      <c r="B59" s="534"/>
      <c r="C59" s="972"/>
      <c r="D59" s="973"/>
      <c r="E59" s="972"/>
      <c r="F59" s="973"/>
      <c r="G59" s="972"/>
      <c r="H59" s="1263"/>
    </row>
    <row r="60" spans="1:8" s="386" customFormat="1" ht="18" customHeight="1" x14ac:dyDescent="0.3">
      <c r="A60" s="137"/>
      <c r="B60" s="534"/>
      <c r="C60" s="972"/>
      <c r="D60" s="973"/>
      <c r="E60" s="972"/>
      <c r="F60" s="973"/>
      <c r="G60" s="972"/>
      <c r="H60" s="1263"/>
    </row>
    <row r="61" spans="1:8" s="386" customFormat="1" ht="18" customHeight="1" x14ac:dyDescent="0.3">
      <c r="A61" s="137"/>
      <c r="B61" s="534"/>
      <c r="C61" s="972"/>
      <c r="D61" s="973"/>
      <c r="E61" s="972"/>
      <c r="F61" s="973"/>
      <c r="G61" s="972"/>
      <c r="H61" s="1263"/>
    </row>
    <row r="62" spans="1:8" s="386" customFormat="1" ht="18" customHeight="1" x14ac:dyDescent="0.3">
      <c r="A62" s="137"/>
      <c r="B62" s="534"/>
      <c r="C62" s="972"/>
      <c r="D62" s="973"/>
      <c r="E62" s="972"/>
      <c r="F62" s="973"/>
      <c r="G62" s="972"/>
      <c r="H62" s="1263"/>
    </row>
    <row r="63" spans="1:8" s="386" customFormat="1" ht="18" customHeight="1" x14ac:dyDescent="0.3">
      <c r="A63" s="137"/>
      <c r="B63" s="534"/>
      <c r="C63" s="972"/>
      <c r="D63" s="973"/>
      <c r="E63" s="972"/>
      <c r="F63" s="973"/>
      <c r="G63" s="972"/>
      <c r="H63" s="1263"/>
    </row>
    <row r="64" spans="1:8" s="386" customFormat="1" ht="18" customHeight="1" x14ac:dyDescent="0.3">
      <c r="A64" s="417"/>
      <c r="B64" s="418"/>
      <c r="C64" s="972"/>
      <c r="D64" s="973"/>
      <c r="E64" s="972"/>
      <c r="F64" s="973"/>
      <c r="G64" s="972"/>
      <c r="H64" s="1263"/>
    </row>
    <row r="65" spans="1:8" s="386" customFormat="1" ht="18" customHeight="1" x14ac:dyDescent="0.3">
      <c r="A65" s="417"/>
      <c r="B65" s="418"/>
      <c r="C65" s="972"/>
      <c r="D65" s="973"/>
      <c r="E65" s="972"/>
      <c r="F65" s="973"/>
      <c r="G65" s="972"/>
      <c r="H65" s="1263"/>
    </row>
    <row r="66" spans="1:8" s="386" customFormat="1" ht="18" customHeight="1" x14ac:dyDescent="0.3">
      <c r="A66" s="417"/>
      <c r="B66" s="418"/>
      <c r="C66" s="972"/>
      <c r="D66" s="973"/>
      <c r="E66" s="972"/>
      <c r="F66" s="973"/>
      <c r="G66" s="972"/>
      <c r="H66" s="1263"/>
    </row>
    <row r="67" spans="1:8" s="386" customFormat="1" ht="18" customHeight="1" x14ac:dyDescent="0.3">
      <c r="A67" s="415"/>
      <c r="B67" s="416"/>
      <c r="C67" s="972"/>
      <c r="D67" s="973"/>
      <c r="E67" s="972"/>
      <c r="F67" s="973"/>
      <c r="G67" s="972"/>
      <c r="H67" s="1263"/>
    </row>
    <row r="68" spans="1:8" s="386" customFormat="1" ht="18" customHeight="1" x14ac:dyDescent="0.3">
      <c r="A68" s="137"/>
      <c r="B68" s="534"/>
      <c r="C68" s="972"/>
      <c r="D68" s="973"/>
      <c r="E68" s="972"/>
      <c r="F68" s="973"/>
      <c r="G68" s="972"/>
      <c r="H68" s="1263"/>
    </row>
    <row r="69" spans="1:8" s="386" customFormat="1" ht="18" customHeight="1" x14ac:dyDescent="0.3">
      <c r="A69" s="137"/>
      <c r="B69" s="534"/>
      <c r="C69" s="972"/>
      <c r="D69" s="973"/>
      <c r="E69" s="972"/>
      <c r="F69" s="973"/>
      <c r="G69" s="972"/>
      <c r="H69" s="1263"/>
    </row>
    <row r="70" spans="1:8" s="386" customFormat="1" ht="18" customHeight="1" x14ac:dyDescent="0.3">
      <c r="A70" s="137"/>
      <c r="B70" s="534"/>
      <c r="C70" s="972"/>
      <c r="D70" s="973"/>
      <c r="E70" s="972"/>
      <c r="F70" s="973"/>
      <c r="G70" s="972"/>
      <c r="H70" s="1263"/>
    </row>
    <row r="71" spans="1:8" s="386" customFormat="1" ht="18" customHeight="1" x14ac:dyDescent="0.3">
      <c r="A71" s="137"/>
      <c r="B71" s="534"/>
      <c r="C71" s="972"/>
      <c r="D71" s="973"/>
      <c r="E71" s="972"/>
      <c r="F71" s="973"/>
      <c r="G71" s="972"/>
      <c r="H71" s="1263"/>
    </row>
    <row r="72" spans="1:8" s="386" customFormat="1" ht="18" customHeight="1" x14ac:dyDescent="0.3">
      <c r="A72" s="137"/>
      <c r="B72" s="534"/>
      <c r="C72" s="972"/>
      <c r="D72" s="973"/>
      <c r="E72" s="972"/>
      <c r="F72" s="973"/>
      <c r="G72" s="972"/>
      <c r="H72" s="1263"/>
    </row>
    <row r="73" spans="1:8" s="386" customFormat="1" ht="18" customHeight="1" x14ac:dyDescent="0.3">
      <c r="A73" s="137"/>
      <c r="B73" s="534"/>
      <c r="C73" s="972"/>
      <c r="D73" s="973"/>
      <c r="E73" s="972"/>
      <c r="F73" s="973"/>
      <c r="G73" s="972"/>
      <c r="H73" s="1263"/>
    </row>
    <row r="74" spans="1:8" s="386" customFormat="1" ht="18" customHeight="1" x14ac:dyDescent="0.3">
      <c r="A74" s="137"/>
      <c r="B74" s="534"/>
      <c r="C74" s="972"/>
      <c r="D74" s="973"/>
      <c r="E74" s="972"/>
      <c r="F74" s="973"/>
      <c r="G74" s="972"/>
      <c r="H74" s="1263"/>
    </row>
    <row r="75" spans="1:8" s="386" customFormat="1" ht="18" customHeight="1" x14ac:dyDescent="0.3">
      <c r="A75" s="137"/>
      <c r="B75" s="534"/>
      <c r="C75" s="972"/>
      <c r="D75" s="973"/>
      <c r="E75" s="972"/>
      <c r="F75" s="973"/>
      <c r="G75" s="972"/>
      <c r="H75" s="1263"/>
    </row>
    <row r="76" spans="1:8" s="386" customFormat="1" ht="18" customHeight="1" x14ac:dyDescent="0.3">
      <c r="A76" s="137"/>
      <c r="B76" s="534"/>
      <c r="C76" s="972"/>
      <c r="D76" s="973"/>
      <c r="E76" s="972"/>
      <c r="F76" s="973"/>
      <c r="G76" s="972"/>
      <c r="H76" s="1263"/>
    </row>
    <row r="77" spans="1:8" s="386" customFormat="1" ht="18" customHeight="1" x14ac:dyDescent="0.3">
      <c r="A77" s="137"/>
      <c r="B77" s="534"/>
      <c r="C77" s="972"/>
      <c r="D77" s="973"/>
      <c r="E77" s="972"/>
      <c r="F77" s="973"/>
      <c r="G77" s="972"/>
      <c r="H77" s="1263"/>
    </row>
    <row r="78" spans="1:8" s="386" customFormat="1" ht="18" customHeight="1" x14ac:dyDescent="0.3">
      <c r="A78" s="137"/>
      <c r="B78" s="534"/>
      <c r="C78" s="972"/>
      <c r="D78" s="973"/>
      <c r="E78" s="972"/>
      <c r="F78" s="973"/>
      <c r="G78" s="972"/>
      <c r="H78" s="1263"/>
    </row>
    <row r="79" spans="1:8" s="386" customFormat="1" ht="18" customHeight="1" x14ac:dyDescent="0.3">
      <c r="A79" s="137"/>
      <c r="B79" s="534"/>
      <c r="C79" s="972"/>
      <c r="D79" s="973"/>
      <c r="E79" s="972"/>
      <c r="F79" s="973"/>
      <c r="G79" s="972"/>
      <c r="H79" s="1263"/>
    </row>
    <row r="80" spans="1:8" s="386" customFormat="1" ht="18" customHeight="1" x14ac:dyDescent="0.3">
      <c r="A80" s="417"/>
      <c r="B80" s="418"/>
      <c r="C80" s="972"/>
      <c r="D80" s="973"/>
      <c r="E80" s="972"/>
      <c r="F80" s="973"/>
      <c r="G80" s="972"/>
      <c r="H80" s="1263"/>
    </row>
    <row r="81" spans="1:8" s="386" customFormat="1" ht="18" customHeight="1" x14ac:dyDescent="0.3">
      <c r="A81" s="417"/>
      <c r="B81" s="418"/>
      <c r="C81" s="972"/>
      <c r="D81" s="973"/>
      <c r="E81" s="972"/>
      <c r="F81" s="973"/>
      <c r="G81" s="972"/>
      <c r="H81" s="1263"/>
    </row>
    <row r="82" spans="1:8" s="386" customFormat="1" ht="18" customHeight="1" x14ac:dyDescent="0.3">
      <c r="A82" s="417"/>
      <c r="B82" s="418"/>
      <c r="C82" s="972"/>
      <c r="D82" s="973"/>
      <c r="E82" s="972"/>
      <c r="F82" s="973"/>
      <c r="G82" s="972"/>
      <c r="H82" s="1263"/>
    </row>
    <row r="83" spans="1:8" s="386" customFormat="1" ht="18" customHeight="1" x14ac:dyDescent="0.3">
      <c r="A83" s="417"/>
      <c r="B83" s="418"/>
      <c r="C83" s="972"/>
      <c r="D83" s="973"/>
      <c r="E83" s="972"/>
      <c r="F83" s="973"/>
      <c r="G83" s="972"/>
      <c r="H83" s="1263"/>
    </row>
    <row r="84" spans="1:8" s="386" customFormat="1" ht="18" customHeight="1" x14ac:dyDescent="0.3">
      <c r="A84" s="417"/>
      <c r="B84" s="418"/>
      <c r="C84" s="972"/>
      <c r="D84" s="973"/>
      <c r="E84" s="972"/>
      <c r="F84" s="973"/>
      <c r="G84" s="972"/>
      <c r="H84" s="1263"/>
    </row>
    <row r="85" spans="1:8" s="386" customFormat="1" ht="18" customHeight="1" x14ac:dyDescent="0.3">
      <c r="A85" s="417"/>
      <c r="B85" s="418"/>
      <c r="C85" s="972"/>
      <c r="D85" s="973"/>
      <c r="E85" s="972"/>
      <c r="F85" s="973"/>
      <c r="G85" s="972"/>
      <c r="H85" s="1263"/>
    </row>
    <row r="86" spans="1:8" s="386" customFormat="1" ht="18" customHeight="1" x14ac:dyDescent="0.3">
      <c r="A86" s="417"/>
      <c r="B86" s="418"/>
      <c r="C86" s="972"/>
      <c r="D86" s="973"/>
      <c r="E86" s="972"/>
      <c r="F86" s="973"/>
      <c r="G86" s="972"/>
      <c r="H86" s="1263"/>
    </row>
    <row r="87" spans="1:8" s="386" customFormat="1" ht="18" customHeight="1" x14ac:dyDescent="0.3">
      <c r="A87" s="417"/>
      <c r="B87" s="418"/>
      <c r="C87" s="972"/>
      <c r="D87" s="973"/>
      <c r="E87" s="972"/>
      <c r="F87" s="973"/>
      <c r="G87" s="972"/>
      <c r="H87" s="1263"/>
    </row>
    <row r="88" spans="1:8" s="386" customFormat="1" ht="18" customHeight="1" x14ac:dyDescent="0.3">
      <c r="A88" s="419"/>
      <c r="B88" s="420"/>
      <c r="C88" s="972"/>
      <c r="D88" s="973"/>
      <c r="E88" s="972"/>
      <c r="F88" s="973"/>
      <c r="G88" s="972"/>
      <c r="H88" s="1263"/>
    </row>
    <row r="89" spans="1:8" s="386" customFormat="1" ht="18" customHeight="1" x14ac:dyDescent="0.3">
      <c r="A89" s="417"/>
      <c r="B89" s="418"/>
      <c r="C89" s="972"/>
      <c r="D89" s="973"/>
      <c r="E89" s="972"/>
      <c r="F89" s="973"/>
      <c r="G89" s="972"/>
      <c r="H89" s="1263"/>
    </row>
    <row r="90" spans="1:8" s="386" customFormat="1" ht="18" customHeight="1" x14ac:dyDescent="0.3">
      <c r="A90" s="417"/>
      <c r="B90" s="418"/>
      <c r="C90" s="972"/>
      <c r="D90" s="973"/>
      <c r="E90" s="972"/>
      <c r="F90" s="973"/>
      <c r="G90" s="972"/>
      <c r="H90" s="1263"/>
    </row>
    <row r="91" spans="1:8" s="386" customFormat="1" ht="18" customHeight="1" x14ac:dyDescent="0.3">
      <c r="A91" s="417"/>
      <c r="B91" s="418"/>
      <c r="C91" s="972"/>
      <c r="D91" s="973"/>
      <c r="E91" s="972"/>
      <c r="F91" s="973"/>
      <c r="G91" s="972"/>
      <c r="H91" s="1263"/>
    </row>
    <row r="92" spans="1:8" s="386" customFormat="1" ht="18" customHeight="1" x14ac:dyDescent="0.3">
      <c r="A92" s="417"/>
      <c r="B92" s="418"/>
      <c r="C92" s="972"/>
      <c r="D92" s="973"/>
      <c r="E92" s="972"/>
      <c r="F92" s="973"/>
      <c r="G92" s="972"/>
      <c r="H92" s="1263"/>
    </row>
    <row r="93" spans="1:8" s="386" customFormat="1" ht="18" customHeight="1" x14ac:dyDescent="0.3">
      <c r="A93" s="417"/>
      <c r="B93" s="418"/>
      <c r="C93" s="972"/>
      <c r="D93" s="973"/>
      <c r="E93" s="972"/>
      <c r="F93" s="973"/>
      <c r="G93" s="972"/>
      <c r="H93" s="1263"/>
    </row>
    <row r="94" spans="1:8" s="386" customFormat="1" ht="18" customHeight="1" x14ac:dyDescent="0.3">
      <c r="A94" s="419"/>
      <c r="B94" s="420"/>
      <c r="C94" s="972"/>
      <c r="D94" s="973"/>
      <c r="E94" s="972"/>
      <c r="F94" s="973"/>
      <c r="G94" s="972"/>
      <c r="H94" s="1263"/>
    </row>
    <row r="95" spans="1:8" s="386" customFormat="1" ht="18" customHeight="1" x14ac:dyDescent="0.3">
      <c r="A95" s="406"/>
      <c r="B95" s="407"/>
      <c r="C95" s="407"/>
      <c r="D95" s="407"/>
      <c r="E95" s="407"/>
      <c r="F95" s="408" t="s">
        <v>5</v>
      </c>
      <c r="G95" s="407"/>
      <c r="H95" s="409"/>
    </row>
    <row r="96" spans="1:8" s="156" customFormat="1" ht="18" customHeight="1" thickBot="1" x14ac:dyDescent="0.35">
      <c r="A96" s="1379" t="s">
        <v>295</v>
      </c>
      <c r="B96" s="1380"/>
      <c r="C96" s="1134" t="str">
        <f>IFERROR(AVERAGE(C29:C95),"")</f>
        <v/>
      </c>
      <c r="D96" s="1079"/>
      <c r="E96" s="1134" t="str">
        <f>IFERROR(AVERAGE(E29:E95),"")</f>
        <v/>
      </c>
      <c r="F96" s="1079"/>
      <c r="G96" s="1134" t="str">
        <f>IFERROR(AVERAGE(G29:G95),"")</f>
        <v/>
      </c>
      <c r="H96" s="1079"/>
    </row>
    <row r="97" spans="1:8" s="386" customFormat="1" ht="18" customHeight="1" x14ac:dyDescent="0.3">
      <c r="A97" s="384"/>
      <c r="B97" s="385"/>
      <c r="C97" s="385"/>
      <c r="D97" s="385"/>
      <c r="E97" s="385"/>
      <c r="F97" s="385"/>
      <c r="G97" s="385"/>
    </row>
    <row r="98" spans="1:8" s="382" customFormat="1" ht="18" customHeight="1" x14ac:dyDescent="0.3">
      <c r="A98" s="395"/>
      <c r="B98" s="395"/>
      <c r="C98" s="410"/>
      <c r="D98" s="410"/>
      <c r="E98" s="411"/>
      <c r="F98" s="411"/>
      <c r="G98" s="411"/>
      <c r="H98" s="412"/>
    </row>
    <row r="99" spans="1:8" s="413" customFormat="1" ht="18" customHeight="1" x14ac:dyDescent="0.3">
      <c r="A99" s="158"/>
      <c r="B99" s="158"/>
      <c r="C99" s="158"/>
      <c r="D99" s="158"/>
      <c r="E99" s="158"/>
      <c r="F99" s="158"/>
      <c r="G99" s="158"/>
      <c r="H99" s="158"/>
    </row>
    <row r="100" spans="1:8" s="381" customFormat="1" ht="18" customHeight="1" x14ac:dyDescent="0.3">
      <c r="A100" s="382"/>
      <c r="B100" s="382"/>
      <c r="C100" s="382"/>
      <c r="D100" s="382"/>
      <c r="E100" s="382"/>
      <c r="F100" s="382"/>
      <c r="G100" s="382"/>
      <c r="H100" s="382"/>
    </row>
    <row r="101" spans="1:8" s="381" customFormat="1" ht="33.75" customHeight="1" x14ac:dyDescent="0.3">
      <c r="A101" s="382"/>
      <c r="B101" s="382"/>
      <c r="C101" s="382"/>
      <c r="D101" s="382"/>
      <c r="E101" s="382"/>
      <c r="F101" s="382"/>
      <c r="G101" s="382"/>
      <c r="H101" s="382"/>
    </row>
    <row r="102" spans="1:8" s="381" customFormat="1" ht="18" customHeight="1" x14ac:dyDescent="0.3">
      <c r="A102" s="382"/>
      <c r="B102" s="382"/>
      <c r="C102" s="382"/>
      <c r="D102" s="382"/>
      <c r="E102" s="382"/>
      <c r="F102" s="382"/>
      <c r="G102" s="382"/>
      <c r="H102" s="382"/>
    </row>
    <row r="103" spans="1:8" s="381" customFormat="1" ht="18" customHeight="1" x14ac:dyDescent="0.3">
      <c r="A103" s="382"/>
      <c r="B103" s="382"/>
      <c r="C103" s="382"/>
      <c r="D103" s="382"/>
      <c r="E103" s="382"/>
      <c r="F103" s="382"/>
      <c r="G103" s="382"/>
      <c r="H103" s="382"/>
    </row>
    <row r="104" spans="1:8" s="381" customFormat="1" ht="18" customHeight="1" x14ac:dyDescent="0.3">
      <c r="A104" s="382"/>
      <c r="B104" s="382"/>
      <c r="C104" s="382"/>
      <c r="D104" s="382"/>
      <c r="E104" s="382"/>
      <c r="F104" s="382"/>
      <c r="G104" s="382"/>
      <c r="H104" s="382"/>
    </row>
    <row r="105" spans="1:8" s="381" customFormat="1" ht="18" customHeight="1" x14ac:dyDescent="0.3">
      <c r="A105" s="382"/>
      <c r="B105" s="382"/>
      <c r="C105" s="382"/>
      <c r="D105" s="382"/>
      <c r="E105" s="382"/>
      <c r="F105" s="382"/>
      <c r="G105" s="382"/>
      <c r="H105" s="382"/>
    </row>
    <row r="106" spans="1:8" s="381" customFormat="1" ht="18" customHeight="1" x14ac:dyDescent="0.3">
      <c r="A106" s="382"/>
      <c r="B106" s="382"/>
      <c r="C106" s="382"/>
      <c r="D106" s="382"/>
      <c r="E106" s="382"/>
      <c r="F106" s="382"/>
      <c r="G106" s="382"/>
      <c r="H106" s="382"/>
    </row>
    <row r="107" spans="1:8" s="381" customFormat="1" ht="18" customHeight="1" x14ac:dyDescent="0.3">
      <c r="A107" s="382"/>
      <c r="B107" s="382"/>
      <c r="C107" s="382"/>
      <c r="D107" s="382"/>
      <c r="E107" s="382"/>
      <c r="F107" s="382"/>
      <c r="G107" s="382"/>
      <c r="H107" s="382"/>
    </row>
    <row r="108" spans="1:8" s="381" customFormat="1" ht="18" customHeight="1" x14ac:dyDescent="0.3"/>
    <row r="109" spans="1:8" s="381" customFormat="1" ht="18" customHeight="1" x14ac:dyDescent="0.3"/>
    <row r="110" spans="1:8" s="381" customFormat="1" ht="18" customHeight="1" x14ac:dyDescent="0.3"/>
    <row r="111" spans="1:8" s="381" customFormat="1" ht="18" customHeight="1" x14ac:dyDescent="0.3"/>
    <row r="112" spans="1:8" s="381" customFormat="1" ht="18" customHeight="1" x14ac:dyDescent="0.3"/>
    <row r="113" s="381" customFormat="1" ht="18" customHeight="1" x14ac:dyDescent="0.3"/>
    <row r="114" s="381" customFormat="1" ht="18" customHeight="1" x14ac:dyDescent="0.3"/>
    <row r="115" s="381" customFormat="1" ht="18" customHeight="1" x14ac:dyDescent="0.3"/>
    <row r="116" s="381" customFormat="1" ht="18" customHeight="1" x14ac:dyDescent="0.3"/>
    <row r="117" s="381" customFormat="1" ht="18" customHeight="1" x14ac:dyDescent="0.3"/>
    <row r="118" s="380" customFormat="1" ht="18" customHeight="1" x14ac:dyDescent="0.3"/>
    <row r="119" s="380" customFormat="1" ht="18" customHeight="1" x14ac:dyDescent="0.3"/>
    <row r="120" s="380" customFormat="1" ht="18" customHeight="1" x14ac:dyDescent="0.3"/>
    <row r="121" s="380" customFormat="1" ht="18" customHeight="1" x14ac:dyDescent="0.3"/>
    <row r="122" s="380" customFormat="1" ht="18" customHeight="1" x14ac:dyDescent="0.3"/>
    <row r="123" s="380" customFormat="1" ht="18" customHeight="1" x14ac:dyDescent="0.3"/>
    <row r="124" s="34" customFormat="1" ht="18" customHeight="1" x14ac:dyDescent="0.3"/>
  </sheetData>
  <sheetProtection algorithmName="SHA-512" hashValue="thr9pdGVZAiMoYp3ZABe6SODQMIZnmDA+wlVNOTMvttvLM5y2efihGZh3nJCCKAsICFbZfXez2n2oQ2zePC3gg==" saltValue="d8w9sckXQ5j+waTb8DfCJg==" spinCount="100000" sheet="1"/>
  <mergeCells count="242">
    <mergeCell ref="G96:H96"/>
    <mergeCell ref="E96:F96"/>
    <mergeCell ref="C96:D96"/>
    <mergeCell ref="C49:D49"/>
    <mergeCell ref="E49:F49"/>
    <mergeCell ref="G49:H49"/>
    <mergeCell ref="C50:D50"/>
    <mergeCell ref="E50:F50"/>
    <mergeCell ref="G50:H50"/>
    <mergeCell ref="C51:D51"/>
    <mergeCell ref="E51:F51"/>
    <mergeCell ref="G51:H51"/>
    <mergeCell ref="C52:D52"/>
    <mergeCell ref="E52:F52"/>
    <mergeCell ref="G52:H52"/>
    <mergeCell ref="C53:D53"/>
    <mergeCell ref="E53:F53"/>
    <mergeCell ref="G53:H53"/>
    <mergeCell ref="C54:D54"/>
    <mergeCell ref="E54:F54"/>
    <mergeCell ref="G54:H54"/>
    <mergeCell ref="C55:D55"/>
    <mergeCell ref="E55:F55"/>
    <mergeCell ref="G55:H55"/>
    <mergeCell ref="C47:D47"/>
    <mergeCell ref="E47:F47"/>
    <mergeCell ref="G47:H47"/>
    <mergeCell ref="C48:D48"/>
    <mergeCell ref="E48:F48"/>
    <mergeCell ref="G48:H48"/>
    <mergeCell ref="C45:D45"/>
    <mergeCell ref="E45:F45"/>
    <mergeCell ref="G45:H45"/>
    <mergeCell ref="C46:D46"/>
    <mergeCell ref="E46:F46"/>
    <mergeCell ref="G46:H46"/>
    <mergeCell ref="C43:D43"/>
    <mergeCell ref="E43:F43"/>
    <mergeCell ref="G43:H43"/>
    <mergeCell ref="C44:D44"/>
    <mergeCell ref="E44:F44"/>
    <mergeCell ref="G44:H44"/>
    <mergeCell ref="C41:D41"/>
    <mergeCell ref="E41:F41"/>
    <mergeCell ref="G41:H41"/>
    <mergeCell ref="C42:D42"/>
    <mergeCell ref="E42:F42"/>
    <mergeCell ref="G42:H42"/>
    <mergeCell ref="C39:D39"/>
    <mergeCell ref="E39:F39"/>
    <mergeCell ref="G39:H39"/>
    <mergeCell ref="C40:D40"/>
    <mergeCell ref="E40:F40"/>
    <mergeCell ref="G40:H40"/>
    <mergeCell ref="C37:D37"/>
    <mergeCell ref="E37:F37"/>
    <mergeCell ref="G37:H37"/>
    <mergeCell ref="C38:D38"/>
    <mergeCell ref="E38:F38"/>
    <mergeCell ref="G38:H38"/>
    <mergeCell ref="C36:D36"/>
    <mergeCell ref="E36:F36"/>
    <mergeCell ref="G36:H36"/>
    <mergeCell ref="C33:D33"/>
    <mergeCell ref="E33:F33"/>
    <mergeCell ref="G33:H33"/>
    <mergeCell ref="C34:D34"/>
    <mergeCell ref="E34:F34"/>
    <mergeCell ref="G34:H34"/>
    <mergeCell ref="C31:D31"/>
    <mergeCell ref="E31:F31"/>
    <mergeCell ref="G31:H31"/>
    <mergeCell ref="C32:D32"/>
    <mergeCell ref="E32:F32"/>
    <mergeCell ref="G32:H32"/>
    <mergeCell ref="C29:D29"/>
    <mergeCell ref="C28:D28"/>
    <mergeCell ref="C35:D35"/>
    <mergeCell ref="E35:F35"/>
    <mergeCell ref="G35:H35"/>
    <mergeCell ref="C15:D15"/>
    <mergeCell ref="C27:D27"/>
    <mergeCell ref="C30:D30"/>
    <mergeCell ref="E30:F30"/>
    <mergeCell ref="G29:H29"/>
    <mergeCell ref="G28:H28"/>
    <mergeCell ref="G27:H27"/>
    <mergeCell ref="E29:F29"/>
    <mergeCell ref="E28:F28"/>
    <mergeCell ref="E27:F27"/>
    <mergeCell ref="G30:H30"/>
    <mergeCell ref="A96:B96"/>
    <mergeCell ref="A15:A16"/>
    <mergeCell ref="B15:B16"/>
    <mergeCell ref="A21:B21"/>
    <mergeCell ref="A23:H23"/>
    <mergeCell ref="A27:A28"/>
    <mergeCell ref="B27:B28"/>
    <mergeCell ref="G21:H21"/>
    <mergeCell ref="G19:H19"/>
    <mergeCell ref="G18:H18"/>
    <mergeCell ref="G17:H17"/>
    <mergeCell ref="E17:F17"/>
    <mergeCell ref="E18:F18"/>
    <mergeCell ref="E19:F19"/>
    <mergeCell ref="E21:F21"/>
    <mergeCell ref="C21:D21"/>
    <mergeCell ref="C19:D19"/>
    <mergeCell ref="C18:D18"/>
    <mergeCell ref="C17:D17"/>
    <mergeCell ref="G16:H16"/>
    <mergeCell ref="G15:H15"/>
    <mergeCell ref="E16:F16"/>
    <mergeCell ref="E15:F15"/>
    <mergeCell ref="C16:D16"/>
    <mergeCell ref="B14:H14"/>
    <mergeCell ref="A1:H1"/>
    <mergeCell ref="A2:H2"/>
    <mergeCell ref="B7:H7"/>
    <mergeCell ref="B8:H8"/>
    <mergeCell ref="B9:H9"/>
    <mergeCell ref="B10:H10"/>
    <mergeCell ref="B11:H11"/>
    <mergeCell ref="B12:H12"/>
    <mergeCell ref="C56:D56"/>
    <mergeCell ref="E56:F56"/>
    <mergeCell ref="G56:H56"/>
    <mergeCell ref="C57:D57"/>
    <mergeCell ref="E57:F57"/>
    <mergeCell ref="G57:H57"/>
    <mergeCell ref="C58:D58"/>
    <mergeCell ref="E58:F58"/>
    <mergeCell ref="G58:H58"/>
    <mergeCell ref="C59:D59"/>
    <mergeCell ref="E59:F59"/>
    <mergeCell ref="G59:H59"/>
    <mergeCell ref="C60:D60"/>
    <mergeCell ref="E60:F60"/>
    <mergeCell ref="G60:H60"/>
    <mergeCell ref="C61:D61"/>
    <mergeCell ref="E61:F61"/>
    <mergeCell ref="G61:H61"/>
    <mergeCell ref="C62:D62"/>
    <mergeCell ref="E62:F62"/>
    <mergeCell ref="G62:H62"/>
    <mergeCell ref="C63:D63"/>
    <mergeCell ref="E63:F63"/>
    <mergeCell ref="G63:H63"/>
    <mergeCell ref="C64:D64"/>
    <mergeCell ref="E64:F64"/>
    <mergeCell ref="G64:H64"/>
    <mergeCell ref="C65:D65"/>
    <mergeCell ref="E65:F65"/>
    <mergeCell ref="G65:H65"/>
    <mergeCell ref="C66:D66"/>
    <mergeCell ref="E66:F66"/>
    <mergeCell ref="G66:H66"/>
    <mergeCell ref="C89:D89"/>
    <mergeCell ref="E89:F89"/>
    <mergeCell ref="G89:H89"/>
    <mergeCell ref="C73:D73"/>
    <mergeCell ref="E73:F73"/>
    <mergeCell ref="G73:H73"/>
    <mergeCell ref="C74:D74"/>
    <mergeCell ref="E74:F74"/>
    <mergeCell ref="G74:H74"/>
    <mergeCell ref="C75:D75"/>
    <mergeCell ref="E75:F75"/>
    <mergeCell ref="G75:H75"/>
    <mergeCell ref="C76:D76"/>
    <mergeCell ref="E76:F76"/>
    <mergeCell ref="G76:H76"/>
    <mergeCell ref="C77:D77"/>
    <mergeCell ref="E77:F77"/>
    <mergeCell ref="G77:H77"/>
    <mergeCell ref="C90:D90"/>
    <mergeCell ref="E90:F90"/>
    <mergeCell ref="G90:H90"/>
    <mergeCell ref="C91:D91"/>
    <mergeCell ref="E91:F91"/>
    <mergeCell ref="G91:H91"/>
    <mergeCell ref="C92:D92"/>
    <mergeCell ref="E92:F92"/>
    <mergeCell ref="G92:H92"/>
    <mergeCell ref="C93:D93"/>
    <mergeCell ref="E93:F93"/>
    <mergeCell ref="G93:H93"/>
    <mergeCell ref="C94:D94"/>
    <mergeCell ref="E94:F94"/>
    <mergeCell ref="G94:H94"/>
    <mergeCell ref="C67:D67"/>
    <mergeCell ref="E67:F67"/>
    <mergeCell ref="G67:H67"/>
    <mergeCell ref="C68:D68"/>
    <mergeCell ref="E68:F68"/>
    <mergeCell ref="G68:H68"/>
    <mergeCell ref="C69:D69"/>
    <mergeCell ref="E69:F69"/>
    <mergeCell ref="G69:H69"/>
    <mergeCell ref="C70:D70"/>
    <mergeCell ref="E70:F70"/>
    <mergeCell ref="G70:H70"/>
    <mergeCell ref="C71:D71"/>
    <mergeCell ref="E71:F71"/>
    <mergeCell ref="G71:H71"/>
    <mergeCell ref="C72:D72"/>
    <mergeCell ref="E72:F72"/>
    <mergeCell ref="G72:H72"/>
    <mergeCell ref="G83:H83"/>
    <mergeCell ref="C78:D78"/>
    <mergeCell ref="E78:F78"/>
    <mergeCell ref="G78:H78"/>
    <mergeCell ref="C79:D79"/>
    <mergeCell ref="E79:F79"/>
    <mergeCell ref="G79:H79"/>
    <mergeCell ref="C80:D80"/>
    <mergeCell ref="E80:F80"/>
    <mergeCell ref="G80:H80"/>
    <mergeCell ref="C87:D87"/>
    <mergeCell ref="E87:F87"/>
    <mergeCell ref="G87:H87"/>
    <mergeCell ref="C88:D88"/>
    <mergeCell ref="E88:F88"/>
    <mergeCell ref="G88:H88"/>
    <mergeCell ref="A25:E25"/>
    <mergeCell ref="C84:D84"/>
    <mergeCell ref="E84:F84"/>
    <mergeCell ref="G84:H84"/>
    <mergeCell ref="C85:D85"/>
    <mergeCell ref="E85:F85"/>
    <mergeCell ref="G85:H85"/>
    <mergeCell ref="C86:D86"/>
    <mergeCell ref="E86:F86"/>
    <mergeCell ref="G86:H86"/>
    <mergeCell ref="C81:D81"/>
    <mergeCell ref="E81:F81"/>
    <mergeCell ref="G81:H81"/>
    <mergeCell ref="C82:D82"/>
    <mergeCell ref="E82:F82"/>
    <mergeCell ref="G82:H82"/>
    <mergeCell ref="C83:D83"/>
    <mergeCell ref="E83:F83"/>
  </mergeCells>
  <dataValidations count="2">
    <dataValidation type="custom" allowBlank="1" showInputMessage="1" showErrorMessage="1" error="Must use a numerical value only in this cell." sqref="C29:H94">
      <formula1>ISNUMBER(C29)</formula1>
    </dataValidation>
    <dataValidation type="list" allowBlank="1" showInputMessage="1" showErrorMessage="1" sqref="F25">
      <formula1>$O$10:$O$11</formula1>
    </dataValidation>
  </dataValidations>
  <pageMargins left="0.7" right="0.7" top="0.75" bottom="0.75" header="0.3" footer="0.3"/>
  <pageSetup scale="67" fitToHeight="10" orientation="landscape" r:id="rId1"/>
  <headerFooter>
    <oddFooter>&amp;R&amp;A - Page &amp;P of &amp;N</oddFooter>
  </headerFooter>
  <rowBreaks count="2" manualBreakCount="2">
    <brk id="43" max="6" man="1"/>
    <brk id="97"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
  <sheetViews>
    <sheetView zoomScale="145" zoomScaleNormal="145" workbookViewId="0">
      <selection activeCell="C11" sqref="C11"/>
    </sheetView>
  </sheetViews>
  <sheetFormatPr defaultRowHeight="14.4" x14ac:dyDescent="0.3"/>
  <cols>
    <col min="1" max="1" width="11.109375" customWidth="1"/>
    <col min="2" max="2" width="15.33203125" customWidth="1"/>
    <col min="3" max="3" width="16.6640625" customWidth="1"/>
    <col min="4" max="4" width="11" customWidth="1"/>
    <col min="5" max="5" width="15.5546875" customWidth="1"/>
    <col min="6" max="6" width="12.6640625" customWidth="1"/>
    <col min="7" max="7" width="18.109375" customWidth="1"/>
  </cols>
  <sheetData>
    <row r="1" spans="1:7" s="6" customFormat="1" ht="18" x14ac:dyDescent="0.3">
      <c r="A1" s="752" t="str">
        <f>'Mobile Portable Workstations'!A1:H1</f>
        <v>Attachment D: Cost Schedule</v>
      </c>
      <c r="B1" s="752"/>
      <c r="C1" s="752"/>
      <c r="D1" s="752"/>
      <c r="E1" s="752"/>
      <c r="F1" s="752"/>
      <c r="G1" s="752"/>
    </row>
    <row r="2" spans="1:7" s="21" customFormat="1" ht="18" customHeight="1" thickBot="1" x14ac:dyDescent="0.35">
      <c r="A2" s="758" t="s">
        <v>361</v>
      </c>
      <c r="B2" s="758"/>
      <c r="C2" s="758"/>
      <c r="D2" s="758"/>
      <c r="E2" s="758"/>
      <c r="F2" s="758"/>
      <c r="G2" s="758"/>
    </row>
    <row r="3" spans="1:7" ht="15" thickBot="1" x14ac:dyDescent="0.35"/>
    <row r="4" spans="1:7" x14ac:dyDescent="0.3">
      <c r="A4" s="291" t="s">
        <v>6</v>
      </c>
      <c r="B4" s="1398" t="s">
        <v>5</v>
      </c>
      <c r="C4" s="1398"/>
      <c r="D4" s="1398"/>
      <c r="E4" s="1398"/>
      <c r="F4" s="1398"/>
      <c r="G4" s="1399"/>
    </row>
    <row r="5" spans="1:7" ht="15" thickBot="1" x14ac:dyDescent="0.35">
      <c r="A5" s="292">
        <v>1</v>
      </c>
      <c r="B5" s="1396" t="s">
        <v>362</v>
      </c>
      <c r="C5" s="1396"/>
      <c r="D5" s="1396"/>
      <c r="E5" s="1396"/>
      <c r="F5" s="1396"/>
      <c r="G5" s="1397"/>
    </row>
    <row r="7" spans="1:7" x14ac:dyDescent="0.3">
      <c r="B7" s="282" t="s">
        <v>354</v>
      </c>
    </row>
    <row r="8" spans="1:7" x14ac:dyDescent="0.3">
      <c r="B8" t="s">
        <v>356</v>
      </c>
    </row>
    <row r="9" spans="1:7" x14ac:dyDescent="0.3">
      <c r="B9" t="s">
        <v>357</v>
      </c>
    </row>
    <row r="10" spans="1:7" x14ac:dyDescent="0.3">
      <c r="B10" t="s">
        <v>358</v>
      </c>
    </row>
    <row r="11" spans="1:7" x14ac:dyDescent="0.3">
      <c r="B11" t="s">
        <v>359</v>
      </c>
    </row>
    <row r="12" spans="1:7" x14ac:dyDescent="0.3">
      <c r="B12" t="s">
        <v>360</v>
      </c>
    </row>
    <row r="13" spans="1:7" x14ac:dyDescent="0.3">
      <c r="B13" t="s">
        <v>355</v>
      </c>
    </row>
    <row r="15" spans="1:7" ht="15" customHeight="1" x14ac:dyDescent="0.3"/>
  </sheetData>
  <sortState ref="B6:B11">
    <sortCondition ref="B6:B11"/>
  </sortState>
  <mergeCells count="4">
    <mergeCell ref="A1:G1"/>
    <mergeCell ref="A2:G2"/>
    <mergeCell ref="B5:G5"/>
    <mergeCell ref="B4:G4"/>
  </mergeCells>
  <pageMargins left="0.7" right="0.7" top="0.75" bottom="0.75" header="0.3" footer="0.3"/>
  <pageSetup scale="89" orientation="portrait" verticalDpi="0" r:id="rId1"/>
  <headerFooter>
    <oddFooter>&amp;R&amp;A - 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3" tint="0.59999389629810485"/>
    <pageSetUpPr fitToPage="1"/>
  </sheetPr>
  <dimension ref="A1:K214"/>
  <sheetViews>
    <sheetView showGridLines="0" topLeftCell="A12" zoomScale="85" zoomScaleNormal="85" workbookViewId="0">
      <selection activeCell="A24" sqref="A24"/>
    </sheetView>
  </sheetViews>
  <sheetFormatPr defaultColWidth="9.109375" defaultRowHeight="14.4" x14ac:dyDescent="0.3"/>
  <cols>
    <col min="1" max="1" width="25.6640625" style="6" customWidth="1"/>
    <col min="2" max="2" width="20.6640625" style="6" customWidth="1"/>
    <col min="3" max="7" width="15.6640625" style="6" customWidth="1"/>
    <col min="8" max="8" width="15.6640625" style="45" customWidth="1"/>
    <col min="9" max="9" width="15.6640625" style="20" customWidth="1"/>
    <col min="10" max="10" width="15.6640625" style="45" customWidth="1"/>
    <col min="11" max="16384" width="9.109375" style="6"/>
  </cols>
  <sheetData>
    <row r="1" spans="1:11" ht="18" x14ac:dyDescent="0.3">
      <c r="A1" s="752" t="str">
        <f>Scores!B1</f>
        <v>Attachment D: Cost Schedule</v>
      </c>
      <c r="B1" s="752"/>
      <c r="C1" s="752"/>
      <c r="D1" s="752"/>
      <c r="E1" s="752"/>
      <c r="F1" s="752"/>
      <c r="G1" s="752"/>
      <c r="H1" s="752"/>
      <c r="I1" s="752"/>
      <c r="J1" s="752"/>
    </row>
    <row r="2" spans="1:11" s="21" customFormat="1" ht="18" customHeight="1" thickBot="1" x14ac:dyDescent="0.35">
      <c r="A2" s="758" t="s">
        <v>307</v>
      </c>
      <c r="B2" s="758"/>
      <c r="C2" s="758"/>
      <c r="D2" s="758"/>
      <c r="E2" s="758"/>
      <c r="F2" s="758"/>
      <c r="G2" s="758"/>
      <c r="H2" s="758"/>
      <c r="I2" s="758"/>
      <c r="J2" s="758"/>
      <c r="K2" s="109"/>
    </row>
    <row r="3" spans="1:11" s="21" customFormat="1" ht="6.75" customHeight="1" x14ac:dyDescent="0.3">
      <c r="A3" s="593"/>
      <c r="B3" s="594"/>
      <c r="C3" s="594"/>
      <c r="D3" s="594"/>
      <c r="E3" s="594"/>
      <c r="F3" s="594"/>
      <c r="G3" s="594"/>
      <c r="H3" s="594"/>
      <c r="I3" s="594"/>
      <c r="J3" s="595"/>
      <c r="K3" s="109"/>
    </row>
    <row r="4" spans="1:11" ht="18" customHeight="1" x14ac:dyDescent="0.3">
      <c r="A4" s="607" t="str">
        <f>Scores!B4</f>
        <v>Vendor Name:</v>
      </c>
      <c r="B4" s="80" t="str">
        <f>Scores!E4</f>
        <v xml:space="preserve">Allsteel Inc. </v>
      </c>
      <c r="C4" s="80"/>
      <c r="D4" s="80"/>
      <c r="E4" s="80"/>
      <c r="F4" s="80"/>
      <c r="G4" s="80"/>
      <c r="H4" s="80"/>
      <c r="I4" s="80"/>
      <c r="J4" s="608"/>
      <c r="K4" s="110"/>
    </row>
    <row r="5" spans="1:11" s="21" customFormat="1" ht="9.75" customHeight="1" thickBot="1" x14ac:dyDescent="0.35">
      <c r="A5" s="591"/>
      <c r="B5" s="609"/>
      <c r="C5" s="609"/>
      <c r="D5" s="609"/>
      <c r="E5" s="609"/>
      <c r="F5" s="609"/>
      <c r="G5" s="609"/>
      <c r="H5" s="609"/>
      <c r="I5" s="609"/>
      <c r="J5" s="610"/>
      <c r="K5" s="109"/>
    </row>
    <row r="6" spans="1:11" s="34" customFormat="1" ht="18" customHeight="1" x14ac:dyDescent="0.3">
      <c r="A6" s="124" t="s">
        <v>6</v>
      </c>
      <c r="B6" s="792"/>
      <c r="C6" s="792"/>
      <c r="D6" s="792"/>
      <c r="E6" s="792"/>
      <c r="F6" s="792"/>
      <c r="G6" s="792"/>
      <c r="H6" s="792"/>
      <c r="I6" s="792"/>
      <c r="J6" s="793"/>
    </row>
    <row r="7" spans="1:11" s="34" customFormat="1" ht="32.1" customHeight="1" x14ac:dyDescent="0.3">
      <c r="A7" s="122">
        <v>1</v>
      </c>
      <c r="B7" s="794" t="s">
        <v>390</v>
      </c>
      <c r="C7" s="795"/>
      <c r="D7" s="795"/>
      <c r="E7" s="795"/>
      <c r="F7" s="795"/>
      <c r="G7" s="795"/>
      <c r="H7" s="795"/>
      <c r="I7" s="795"/>
      <c r="J7" s="796"/>
    </row>
    <row r="8" spans="1:11" s="34" customFormat="1" ht="33.75" customHeight="1" x14ac:dyDescent="0.3">
      <c r="A8" s="122">
        <v>2</v>
      </c>
      <c r="B8" s="794" t="s">
        <v>464</v>
      </c>
      <c r="C8" s="795"/>
      <c r="D8" s="795"/>
      <c r="E8" s="795"/>
      <c r="F8" s="795"/>
      <c r="G8" s="795"/>
      <c r="H8" s="795"/>
      <c r="I8" s="795"/>
      <c r="J8" s="796"/>
    </row>
    <row r="9" spans="1:11" s="34" customFormat="1" ht="33.75" customHeight="1" x14ac:dyDescent="0.3">
      <c r="A9" s="122">
        <v>3</v>
      </c>
      <c r="B9" s="795" t="s">
        <v>321</v>
      </c>
      <c r="C9" s="795"/>
      <c r="D9" s="795"/>
      <c r="E9" s="795"/>
      <c r="F9" s="795"/>
      <c r="G9" s="795"/>
      <c r="H9" s="795"/>
      <c r="I9" s="795"/>
      <c r="J9" s="796"/>
    </row>
    <row r="10" spans="1:11" s="34" customFormat="1" ht="18" customHeight="1" x14ac:dyDescent="0.3">
      <c r="A10" s="122">
        <v>4</v>
      </c>
      <c r="B10" s="797" t="s">
        <v>192</v>
      </c>
      <c r="C10" s="797"/>
      <c r="D10" s="797"/>
      <c r="E10" s="797"/>
      <c r="F10" s="797"/>
      <c r="G10" s="797"/>
      <c r="H10" s="797"/>
      <c r="I10" s="797"/>
      <c r="J10" s="798"/>
    </row>
    <row r="11" spans="1:11" s="34" customFormat="1" ht="18" customHeight="1" x14ac:dyDescent="0.3">
      <c r="A11" s="122">
        <v>5</v>
      </c>
      <c r="B11" s="804" t="s">
        <v>198</v>
      </c>
      <c r="C11" s="804"/>
      <c r="D11" s="804"/>
      <c r="E11" s="804"/>
      <c r="F11" s="804"/>
      <c r="G11" s="804"/>
      <c r="H11" s="804"/>
      <c r="I11" s="804"/>
      <c r="J11" s="805"/>
    </row>
    <row r="12" spans="1:11" s="34" customFormat="1" ht="18" customHeight="1" x14ac:dyDescent="0.3">
      <c r="A12" s="122">
        <v>6</v>
      </c>
      <c r="B12" s="797" t="s">
        <v>193</v>
      </c>
      <c r="C12" s="797"/>
      <c r="D12" s="797"/>
      <c r="E12" s="797"/>
      <c r="F12" s="797"/>
      <c r="G12" s="797"/>
      <c r="H12" s="797"/>
      <c r="I12" s="797"/>
      <c r="J12" s="798"/>
    </row>
    <row r="13" spans="1:11" s="34" customFormat="1" ht="18" customHeight="1" x14ac:dyDescent="0.3">
      <c r="A13" s="122">
        <v>7</v>
      </c>
      <c r="B13" s="797" t="s">
        <v>194</v>
      </c>
      <c r="C13" s="797"/>
      <c r="D13" s="797"/>
      <c r="E13" s="797"/>
      <c r="F13" s="797"/>
      <c r="G13" s="797"/>
      <c r="H13" s="797"/>
      <c r="I13" s="797"/>
      <c r="J13" s="798"/>
    </row>
    <row r="14" spans="1:11" s="34" customFormat="1" ht="18" customHeight="1" x14ac:dyDescent="0.3">
      <c r="A14" s="122">
        <v>8</v>
      </c>
      <c r="B14" s="797" t="s">
        <v>195</v>
      </c>
      <c r="C14" s="797"/>
      <c r="D14" s="797"/>
      <c r="E14" s="797"/>
      <c r="F14" s="797"/>
      <c r="G14" s="797"/>
      <c r="H14" s="797"/>
      <c r="I14" s="797"/>
      <c r="J14" s="798"/>
    </row>
    <row r="15" spans="1:11" s="34" customFormat="1" ht="18" customHeight="1" x14ac:dyDescent="0.3">
      <c r="A15" s="122">
        <v>9</v>
      </c>
      <c r="B15" s="797" t="s">
        <v>199</v>
      </c>
      <c r="C15" s="797"/>
      <c r="D15" s="797"/>
      <c r="E15" s="797"/>
      <c r="F15" s="797"/>
      <c r="G15" s="797"/>
      <c r="H15" s="797"/>
      <c r="I15" s="797"/>
      <c r="J15" s="798"/>
    </row>
    <row r="16" spans="1:11" s="34" customFormat="1" ht="18" customHeight="1" x14ac:dyDescent="0.3">
      <c r="A16" s="122">
        <v>10</v>
      </c>
      <c r="B16" s="797" t="s">
        <v>397</v>
      </c>
      <c r="C16" s="797"/>
      <c r="D16" s="797"/>
      <c r="E16" s="797"/>
      <c r="F16" s="797"/>
      <c r="G16" s="797"/>
      <c r="H16" s="797"/>
      <c r="I16" s="797"/>
      <c r="J16" s="798"/>
    </row>
    <row r="17" spans="1:10" s="34" customFormat="1" ht="18" customHeight="1" x14ac:dyDescent="0.3">
      <c r="A17" s="122">
        <v>11</v>
      </c>
      <c r="B17" s="797" t="s">
        <v>197</v>
      </c>
      <c r="C17" s="797"/>
      <c r="D17" s="797"/>
      <c r="E17" s="797"/>
      <c r="F17" s="797"/>
      <c r="G17" s="797"/>
      <c r="H17" s="797"/>
      <c r="I17" s="797"/>
      <c r="J17" s="798"/>
    </row>
    <row r="18" spans="1:10" s="34" customFormat="1" ht="32.1" customHeight="1" thickBot="1" x14ac:dyDescent="0.35">
      <c r="A18" s="123">
        <v>12</v>
      </c>
      <c r="B18" s="799" t="s">
        <v>391</v>
      </c>
      <c r="C18" s="799"/>
      <c r="D18" s="799"/>
      <c r="E18" s="799"/>
      <c r="F18" s="799"/>
      <c r="G18" s="799"/>
      <c r="H18" s="799"/>
      <c r="I18" s="799"/>
      <c r="J18" s="800"/>
    </row>
    <row r="19" spans="1:10" s="29" customFormat="1" ht="18" customHeight="1" thickBot="1" x14ac:dyDescent="0.35">
      <c r="A19" s="817" t="s">
        <v>502</v>
      </c>
      <c r="B19" s="820" t="s">
        <v>555</v>
      </c>
      <c r="C19" s="821"/>
      <c r="D19" s="822"/>
      <c r="E19" s="820"/>
      <c r="F19" s="821"/>
      <c r="G19" s="822"/>
      <c r="H19" s="820"/>
      <c r="I19" s="821"/>
      <c r="J19" s="822"/>
    </row>
    <row r="20" spans="1:10" s="34" customFormat="1" ht="18" customHeight="1" thickBot="1" x14ac:dyDescent="0.35">
      <c r="A20" s="818"/>
      <c r="B20" s="820" t="s">
        <v>556</v>
      </c>
      <c r="C20" s="821"/>
      <c r="D20" s="822"/>
      <c r="E20" s="820"/>
      <c r="F20" s="821"/>
      <c r="G20" s="822"/>
      <c r="H20" s="820"/>
      <c r="I20" s="821"/>
      <c r="J20" s="822"/>
    </row>
    <row r="21" spans="1:10" s="516" customFormat="1" ht="18" customHeight="1" thickBot="1" x14ac:dyDescent="0.35">
      <c r="A21" s="819"/>
      <c r="B21" s="820"/>
      <c r="C21" s="821"/>
      <c r="D21" s="822"/>
      <c r="E21" s="820"/>
      <c r="F21" s="821"/>
      <c r="G21" s="822"/>
      <c r="H21" s="820"/>
      <c r="I21" s="821"/>
      <c r="J21" s="822"/>
    </row>
    <row r="22" spans="1:10" s="34" customFormat="1" ht="32.1" customHeight="1" x14ac:dyDescent="0.3">
      <c r="A22" s="82" t="s">
        <v>41</v>
      </c>
      <c r="B22" s="801" t="s">
        <v>42</v>
      </c>
      <c r="C22" s="802"/>
      <c r="D22" s="802"/>
      <c r="E22" s="803"/>
      <c r="F22" s="83" t="s">
        <v>43</v>
      </c>
      <c r="G22" s="356" t="s">
        <v>44</v>
      </c>
      <c r="H22" s="84" t="s">
        <v>45</v>
      </c>
      <c r="I22" s="85" t="s">
        <v>46</v>
      </c>
      <c r="J22" s="86" t="s">
        <v>47</v>
      </c>
    </row>
    <row r="23" spans="1:10" s="34" customFormat="1" ht="18" customHeight="1" x14ac:dyDescent="0.3">
      <c r="A23" s="136" t="s">
        <v>557</v>
      </c>
      <c r="B23" s="806" t="s">
        <v>592</v>
      </c>
      <c r="C23" s="806"/>
      <c r="D23" s="806"/>
      <c r="E23" s="806"/>
      <c r="F23" s="655" t="s">
        <v>627</v>
      </c>
      <c r="G23" s="347">
        <v>48</v>
      </c>
      <c r="H23" s="118">
        <v>358</v>
      </c>
      <c r="I23" s="119">
        <v>0.73599999999999999</v>
      </c>
      <c r="J23" s="135">
        <f>(H23-(H23*I23))*G23</f>
        <v>4536.576</v>
      </c>
    </row>
    <row r="24" spans="1:10" s="34" customFormat="1" ht="18" customHeight="1" x14ac:dyDescent="0.3">
      <c r="A24" s="136" t="s">
        <v>558</v>
      </c>
      <c r="B24" s="806" t="s">
        <v>593</v>
      </c>
      <c r="C24" s="806"/>
      <c r="D24" s="806"/>
      <c r="E24" s="806"/>
      <c r="F24" s="655" t="s">
        <v>627</v>
      </c>
      <c r="G24" s="347">
        <v>1</v>
      </c>
      <c r="H24" s="118">
        <v>390</v>
      </c>
      <c r="I24" s="119">
        <v>0.73599999999999999</v>
      </c>
      <c r="J24" s="135">
        <f t="shared" ref="J24:J87" si="0">(H24-(H24*I24))*G24</f>
        <v>102.95999999999998</v>
      </c>
    </row>
    <row r="25" spans="1:10" s="34" customFormat="1" ht="18" customHeight="1" x14ac:dyDescent="0.3">
      <c r="A25" s="136" t="s">
        <v>559</v>
      </c>
      <c r="B25" s="806" t="s">
        <v>594</v>
      </c>
      <c r="C25" s="806"/>
      <c r="D25" s="806"/>
      <c r="E25" s="806"/>
      <c r="F25" s="655" t="s">
        <v>628</v>
      </c>
      <c r="G25" s="347">
        <v>24</v>
      </c>
      <c r="H25" s="118">
        <v>604</v>
      </c>
      <c r="I25" s="119">
        <v>0.73599999999999999</v>
      </c>
      <c r="J25" s="135">
        <f t="shared" si="0"/>
        <v>3826.9440000000004</v>
      </c>
    </row>
    <row r="26" spans="1:10" s="34" customFormat="1" ht="18" customHeight="1" x14ac:dyDescent="0.3">
      <c r="A26" s="136" t="s">
        <v>560</v>
      </c>
      <c r="B26" s="806" t="s">
        <v>595</v>
      </c>
      <c r="C26" s="806"/>
      <c r="D26" s="806"/>
      <c r="E26" s="806"/>
      <c r="F26" s="655" t="s">
        <v>629</v>
      </c>
      <c r="G26" s="347">
        <v>2</v>
      </c>
      <c r="H26" s="118">
        <v>296</v>
      </c>
      <c r="I26" s="119">
        <v>0.73599999999999999</v>
      </c>
      <c r="J26" s="135">
        <f t="shared" si="0"/>
        <v>156.28800000000001</v>
      </c>
    </row>
    <row r="27" spans="1:10" s="34" customFormat="1" ht="18" customHeight="1" x14ac:dyDescent="0.3">
      <c r="A27" s="136" t="s">
        <v>561</v>
      </c>
      <c r="B27" s="806" t="s">
        <v>596</v>
      </c>
      <c r="C27" s="806"/>
      <c r="D27" s="806"/>
      <c r="E27" s="806"/>
      <c r="F27" s="655" t="s">
        <v>630</v>
      </c>
      <c r="G27" s="347">
        <v>25</v>
      </c>
      <c r="H27" s="118">
        <v>235</v>
      </c>
      <c r="I27" s="119">
        <v>0.73599999999999999</v>
      </c>
      <c r="J27" s="135">
        <f t="shared" si="0"/>
        <v>1550.9999999999998</v>
      </c>
    </row>
    <row r="28" spans="1:10" s="34" customFormat="1" ht="18" customHeight="1" x14ac:dyDescent="0.3">
      <c r="A28" s="136" t="s">
        <v>562</v>
      </c>
      <c r="B28" s="806" t="s">
        <v>597</v>
      </c>
      <c r="C28" s="806"/>
      <c r="D28" s="806"/>
      <c r="E28" s="806"/>
      <c r="F28" s="655" t="s">
        <v>631</v>
      </c>
      <c r="G28" s="347">
        <v>12</v>
      </c>
      <c r="H28" s="118">
        <v>42</v>
      </c>
      <c r="I28" s="119">
        <v>0.73599999999999999</v>
      </c>
      <c r="J28" s="135">
        <f t="shared" si="0"/>
        <v>133.05600000000001</v>
      </c>
    </row>
    <row r="29" spans="1:10" s="34" customFormat="1" ht="18" customHeight="1" x14ac:dyDescent="0.3">
      <c r="A29" s="136" t="s">
        <v>563</v>
      </c>
      <c r="B29" s="806" t="s">
        <v>598</v>
      </c>
      <c r="C29" s="806"/>
      <c r="D29" s="806"/>
      <c r="E29" s="806"/>
      <c r="F29" s="655" t="s">
        <v>631</v>
      </c>
      <c r="G29" s="347">
        <v>12</v>
      </c>
      <c r="H29" s="118">
        <v>42</v>
      </c>
      <c r="I29" s="119">
        <v>0.73599999999999999</v>
      </c>
      <c r="J29" s="135">
        <f t="shared" si="0"/>
        <v>133.05600000000001</v>
      </c>
    </row>
    <row r="30" spans="1:10" s="34" customFormat="1" ht="18" customHeight="1" x14ac:dyDescent="0.3">
      <c r="A30" s="136" t="s">
        <v>564</v>
      </c>
      <c r="B30" s="806" t="s">
        <v>599</v>
      </c>
      <c r="C30" s="806"/>
      <c r="D30" s="806"/>
      <c r="E30" s="806"/>
      <c r="F30" s="655" t="s">
        <v>631</v>
      </c>
      <c r="G30" s="347">
        <v>12</v>
      </c>
      <c r="H30" s="118">
        <v>42</v>
      </c>
      <c r="I30" s="119">
        <v>0.73599999999999999</v>
      </c>
      <c r="J30" s="135">
        <f t="shared" si="0"/>
        <v>133.05600000000001</v>
      </c>
    </row>
    <row r="31" spans="1:10" s="34" customFormat="1" ht="18" customHeight="1" x14ac:dyDescent="0.3">
      <c r="A31" s="136" t="s">
        <v>565</v>
      </c>
      <c r="B31" s="806" t="s">
        <v>600</v>
      </c>
      <c r="C31" s="806"/>
      <c r="D31" s="806"/>
      <c r="E31" s="806"/>
      <c r="F31" s="655" t="s">
        <v>631</v>
      </c>
      <c r="G31" s="347">
        <v>12</v>
      </c>
      <c r="H31" s="118">
        <v>42</v>
      </c>
      <c r="I31" s="119">
        <v>0.73599999999999999</v>
      </c>
      <c r="J31" s="135">
        <f t="shared" si="0"/>
        <v>133.05600000000001</v>
      </c>
    </row>
    <row r="32" spans="1:10" s="34" customFormat="1" ht="18" customHeight="1" x14ac:dyDescent="0.3">
      <c r="A32" s="136" t="s">
        <v>566</v>
      </c>
      <c r="B32" s="806" t="s">
        <v>601</v>
      </c>
      <c r="C32" s="806"/>
      <c r="D32" s="806"/>
      <c r="E32" s="806"/>
      <c r="F32" s="655" t="s">
        <v>631</v>
      </c>
      <c r="G32" s="347">
        <v>2</v>
      </c>
      <c r="H32" s="118">
        <v>248</v>
      </c>
      <c r="I32" s="119">
        <v>0.73599999999999999</v>
      </c>
      <c r="J32" s="135">
        <f t="shared" si="0"/>
        <v>130.94400000000002</v>
      </c>
    </row>
    <row r="33" spans="1:10" s="34" customFormat="1" ht="18" customHeight="1" x14ac:dyDescent="0.3">
      <c r="A33" s="136" t="s">
        <v>567</v>
      </c>
      <c r="B33" s="806" t="s">
        <v>602</v>
      </c>
      <c r="C33" s="806"/>
      <c r="D33" s="806"/>
      <c r="E33" s="806"/>
      <c r="F33" s="655" t="s">
        <v>632</v>
      </c>
      <c r="G33" s="347">
        <v>24</v>
      </c>
      <c r="H33" s="118">
        <v>317</v>
      </c>
      <c r="I33" s="119">
        <v>0.73599999999999999</v>
      </c>
      <c r="J33" s="135">
        <f t="shared" si="0"/>
        <v>2008.5120000000004</v>
      </c>
    </row>
    <row r="34" spans="1:10" s="34" customFormat="1" ht="18" customHeight="1" x14ac:dyDescent="0.3">
      <c r="A34" s="136" t="s">
        <v>568</v>
      </c>
      <c r="B34" s="806" t="s">
        <v>603</v>
      </c>
      <c r="C34" s="806"/>
      <c r="D34" s="806"/>
      <c r="E34" s="806"/>
      <c r="F34" s="655" t="s">
        <v>633</v>
      </c>
      <c r="G34" s="347">
        <v>24</v>
      </c>
      <c r="H34" s="118">
        <v>938</v>
      </c>
      <c r="I34" s="119">
        <v>0.73599999999999999</v>
      </c>
      <c r="J34" s="135">
        <f t="shared" si="0"/>
        <v>5943.1680000000015</v>
      </c>
    </row>
    <row r="35" spans="1:10" s="34" customFormat="1" ht="18" customHeight="1" x14ac:dyDescent="0.3">
      <c r="A35" s="136" t="s">
        <v>569</v>
      </c>
      <c r="B35" s="806" t="s">
        <v>604</v>
      </c>
      <c r="C35" s="806"/>
      <c r="D35" s="806"/>
      <c r="E35" s="806"/>
      <c r="F35" s="655" t="s">
        <v>633</v>
      </c>
      <c r="G35" s="347">
        <v>25</v>
      </c>
      <c r="H35" s="118">
        <v>536</v>
      </c>
      <c r="I35" s="119">
        <v>0.73599999999999999</v>
      </c>
      <c r="J35" s="135">
        <f t="shared" si="0"/>
        <v>3537.6000000000004</v>
      </c>
    </row>
    <row r="36" spans="1:10" s="34" customFormat="1" ht="18" customHeight="1" x14ac:dyDescent="0.3">
      <c r="A36" s="136" t="s">
        <v>570</v>
      </c>
      <c r="B36" s="806" t="s">
        <v>605</v>
      </c>
      <c r="C36" s="806"/>
      <c r="D36" s="806"/>
      <c r="E36" s="806"/>
      <c r="F36" s="655" t="s">
        <v>634</v>
      </c>
      <c r="G36" s="347">
        <v>24</v>
      </c>
      <c r="H36" s="118">
        <v>176</v>
      </c>
      <c r="I36" s="119">
        <v>0.73599999999999999</v>
      </c>
      <c r="J36" s="135">
        <f t="shared" si="0"/>
        <v>1115.136</v>
      </c>
    </row>
    <row r="37" spans="1:10" s="34" customFormat="1" ht="18" customHeight="1" x14ac:dyDescent="0.3">
      <c r="A37" s="136" t="s">
        <v>571</v>
      </c>
      <c r="B37" s="806" t="s">
        <v>606</v>
      </c>
      <c r="C37" s="806"/>
      <c r="D37" s="806"/>
      <c r="E37" s="806"/>
      <c r="F37" s="655" t="s">
        <v>635</v>
      </c>
      <c r="G37" s="347">
        <v>24</v>
      </c>
      <c r="H37" s="118">
        <v>182</v>
      </c>
      <c r="I37" s="119">
        <v>0.73599999999999999</v>
      </c>
      <c r="J37" s="135">
        <f t="shared" si="0"/>
        <v>1153.152</v>
      </c>
    </row>
    <row r="38" spans="1:10" s="34" customFormat="1" ht="18" customHeight="1" x14ac:dyDescent="0.3">
      <c r="A38" s="136" t="s">
        <v>572</v>
      </c>
      <c r="B38" s="806" t="s">
        <v>607</v>
      </c>
      <c r="C38" s="806"/>
      <c r="D38" s="806"/>
      <c r="E38" s="806"/>
      <c r="F38" s="655" t="s">
        <v>636</v>
      </c>
      <c r="G38" s="347">
        <v>48</v>
      </c>
      <c r="H38" s="118">
        <v>659</v>
      </c>
      <c r="I38" s="119">
        <v>0.73599999999999999</v>
      </c>
      <c r="J38" s="135">
        <f t="shared" si="0"/>
        <v>8350.848</v>
      </c>
    </row>
    <row r="39" spans="1:10" s="34" customFormat="1" ht="18" customHeight="1" x14ac:dyDescent="0.3">
      <c r="A39" s="136" t="s">
        <v>573</v>
      </c>
      <c r="B39" s="806" t="s">
        <v>608</v>
      </c>
      <c r="C39" s="806"/>
      <c r="D39" s="806"/>
      <c r="E39" s="806"/>
      <c r="F39" s="655" t="s">
        <v>637</v>
      </c>
      <c r="G39" s="347">
        <v>3</v>
      </c>
      <c r="H39" s="118">
        <v>460</v>
      </c>
      <c r="I39" s="119">
        <v>0.73599999999999999</v>
      </c>
      <c r="J39" s="135">
        <f t="shared" si="0"/>
        <v>364.32</v>
      </c>
    </row>
    <row r="40" spans="1:10" s="34" customFormat="1" ht="18" customHeight="1" x14ac:dyDescent="0.3">
      <c r="A40" s="136" t="s">
        <v>574</v>
      </c>
      <c r="B40" s="806" t="s">
        <v>609</v>
      </c>
      <c r="C40" s="806"/>
      <c r="D40" s="806"/>
      <c r="E40" s="806"/>
      <c r="F40" s="655" t="s">
        <v>637</v>
      </c>
      <c r="G40" s="347">
        <v>46</v>
      </c>
      <c r="H40" s="118">
        <v>376</v>
      </c>
      <c r="I40" s="119">
        <v>0.73599999999999999</v>
      </c>
      <c r="J40" s="135">
        <f t="shared" si="0"/>
        <v>4566.1440000000002</v>
      </c>
    </row>
    <row r="41" spans="1:10" s="34" customFormat="1" ht="18" customHeight="1" x14ac:dyDescent="0.3">
      <c r="A41" s="136" t="s">
        <v>575</v>
      </c>
      <c r="B41" s="806" t="s">
        <v>610</v>
      </c>
      <c r="C41" s="806"/>
      <c r="D41" s="806"/>
      <c r="E41" s="806"/>
      <c r="F41" s="655" t="s">
        <v>637</v>
      </c>
      <c r="G41" s="347">
        <v>80</v>
      </c>
      <c r="H41" s="118">
        <v>559</v>
      </c>
      <c r="I41" s="119">
        <v>0.73599999999999999</v>
      </c>
      <c r="J41" s="135">
        <f t="shared" si="0"/>
        <v>11806.080000000002</v>
      </c>
    </row>
    <row r="42" spans="1:10" s="34" customFormat="1" ht="18" customHeight="1" x14ac:dyDescent="0.3">
      <c r="A42" s="136" t="s">
        <v>576</v>
      </c>
      <c r="B42" s="806" t="s">
        <v>611</v>
      </c>
      <c r="C42" s="806"/>
      <c r="D42" s="806"/>
      <c r="E42" s="806"/>
      <c r="F42" s="655" t="s">
        <v>638</v>
      </c>
      <c r="G42" s="347">
        <v>46</v>
      </c>
      <c r="H42" s="118">
        <v>24</v>
      </c>
      <c r="I42" s="119">
        <v>0.73599999999999999</v>
      </c>
      <c r="J42" s="135">
        <f t="shared" si="0"/>
        <v>291.4559999999999</v>
      </c>
    </row>
    <row r="43" spans="1:10" s="34" customFormat="1" ht="18" customHeight="1" x14ac:dyDescent="0.3">
      <c r="A43" s="136" t="s">
        <v>577</v>
      </c>
      <c r="B43" s="806" t="s">
        <v>612</v>
      </c>
      <c r="C43" s="806"/>
      <c r="D43" s="806"/>
      <c r="E43" s="806"/>
      <c r="F43" s="655" t="s">
        <v>638</v>
      </c>
      <c r="G43" s="347">
        <v>83</v>
      </c>
      <c r="H43" s="118">
        <v>32</v>
      </c>
      <c r="I43" s="119">
        <v>0.73599999999999999</v>
      </c>
      <c r="J43" s="135">
        <f t="shared" si="0"/>
        <v>701.18400000000008</v>
      </c>
    </row>
    <row r="44" spans="1:10" s="34" customFormat="1" ht="18" customHeight="1" x14ac:dyDescent="0.3">
      <c r="A44" s="136" t="s">
        <v>578</v>
      </c>
      <c r="B44" s="806" t="s">
        <v>613</v>
      </c>
      <c r="C44" s="806"/>
      <c r="D44" s="806"/>
      <c r="E44" s="806"/>
      <c r="F44" s="655" t="s">
        <v>639</v>
      </c>
      <c r="G44" s="347">
        <v>1</v>
      </c>
      <c r="H44" s="118">
        <v>65</v>
      </c>
      <c r="I44" s="119">
        <v>0.73599999999999999</v>
      </c>
      <c r="J44" s="135">
        <f t="shared" si="0"/>
        <v>17.160000000000004</v>
      </c>
    </row>
    <row r="45" spans="1:10" s="34" customFormat="1" ht="18" customHeight="1" x14ac:dyDescent="0.3">
      <c r="A45" s="136" t="s">
        <v>579</v>
      </c>
      <c r="B45" s="806" t="s">
        <v>614</v>
      </c>
      <c r="C45" s="806"/>
      <c r="D45" s="806"/>
      <c r="E45" s="806"/>
      <c r="F45" s="655" t="s">
        <v>639</v>
      </c>
      <c r="G45" s="347">
        <v>47</v>
      </c>
      <c r="H45" s="118">
        <v>69</v>
      </c>
      <c r="I45" s="119">
        <v>0.73599999999999999</v>
      </c>
      <c r="J45" s="135">
        <f t="shared" si="0"/>
        <v>856.15200000000004</v>
      </c>
    </row>
    <row r="46" spans="1:10" s="34" customFormat="1" ht="18" customHeight="1" x14ac:dyDescent="0.3">
      <c r="A46" s="136" t="s">
        <v>580</v>
      </c>
      <c r="B46" s="806" t="s">
        <v>615</v>
      </c>
      <c r="C46" s="806"/>
      <c r="D46" s="806"/>
      <c r="E46" s="806"/>
      <c r="F46" s="655" t="s">
        <v>640</v>
      </c>
      <c r="G46" s="347">
        <v>1</v>
      </c>
      <c r="H46" s="118">
        <v>95</v>
      </c>
      <c r="I46" s="119">
        <v>0.73599999999999999</v>
      </c>
      <c r="J46" s="135">
        <f t="shared" si="0"/>
        <v>25.08</v>
      </c>
    </row>
    <row r="47" spans="1:10" s="34" customFormat="1" ht="18" customHeight="1" x14ac:dyDescent="0.3">
      <c r="A47" s="136" t="s">
        <v>581</v>
      </c>
      <c r="B47" s="806" t="s">
        <v>616</v>
      </c>
      <c r="C47" s="806"/>
      <c r="D47" s="806"/>
      <c r="E47" s="806"/>
      <c r="F47" s="655" t="s">
        <v>640</v>
      </c>
      <c r="G47" s="347">
        <v>8</v>
      </c>
      <c r="H47" s="118">
        <v>117</v>
      </c>
      <c r="I47" s="119">
        <v>0.73599999999999999</v>
      </c>
      <c r="J47" s="135">
        <f t="shared" si="0"/>
        <v>247.10400000000004</v>
      </c>
    </row>
    <row r="48" spans="1:10" s="34" customFormat="1" ht="18" customHeight="1" x14ac:dyDescent="0.3">
      <c r="A48" s="136" t="s">
        <v>582</v>
      </c>
      <c r="B48" s="806" t="s">
        <v>617</v>
      </c>
      <c r="C48" s="806"/>
      <c r="D48" s="806"/>
      <c r="E48" s="806"/>
      <c r="F48" s="655" t="s">
        <v>640</v>
      </c>
      <c r="G48" s="347">
        <v>24</v>
      </c>
      <c r="H48" s="118">
        <v>184</v>
      </c>
      <c r="I48" s="119">
        <v>0.73599999999999999</v>
      </c>
      <c r="J48" s="135">
        <f t="shared" si="0"/>
        <v>1165.8239999999998</v>
      </c>
    </row>
    <row r="49" spans="1:10" s="34" customFormat="1" ht="18" customHeight="1" x14ac:dyDescent="0.3">
      <c r="A49" s="136" t="s">
        <v>583</v>
      </c>
      <c r="B49" s="806" t="s">
        <v>618</v>
      </c>
      <c r="C49" s="806"/>
      <c r="D49" s="806"/>
      <c r="E49" s="806"/>
      <c r="F49" s="655" t="s">
        <v>640</v>
      </c>
      <c r="G49" s="347">
        <v>40</v>
      </c>
      <c r="H49" s="118">
        <v>63</v>
      </c>
      <c r="I49" s="119">
        <v>0.73599999999999999</v>
      </c>
      <c r="J49" s="135">
        <f t="shared" si="0"/>
        <v>665.28</v>
      </c>
    </row>
    <row r="50" spans="1:10" s="34" customFormat="1" ht="18" customHeight="1" x14ac:dyDescent="0.3">
      <c r="A50" s="136" t="s">
        <v>584</v>
      </c>
      <c r="B50" s="806" t="s">
        <v>619</v>
      </c>
      <c r="C50" s="806"/>
      <c r="D50" s="806"/>
      <c r="E50" s="806"/>
      <c r="F50" s="655" t="s">
        <v>639</v>
      </c>
      <c r="G50" s="347">
        <v>1</v>
      </c>
      <c r="H50" s="118">
        <v>70</v>
      </c>
      <c r="I50" s="119">
        <v>0.73599999999999999</v>
      </c>
      <c r="J50" s="135">
        <f t="shared" si="0"/>
        <v>18.480000000000004</v>
      </c>
    </row>
    <row r="51" spans="1:10" s="34" customFormat="1" ht="18" customHeight="1" x14ac:dyDescent="0.3">
      <c r="A51" s="136" t="s">
        <v>585</v>
      </c>
      <c r="B51" s="806" t="s">
        <v>620</v>
      </c>
      <c r="C51" s="806"/>
      <c r="D51" s="806"/>
      <c r="E51" s="806"/>
      <c r="F51" s="655" t="s">
        <v>640</v>
      </c>
      <c r="G51" s="347">
        <v>10</v>
      </c>
      <c r="H51" s="118">
        <v>184</v>
      </c>
      <c r="I51" s="119">
        <v>0.73599999999999999</v>
      </c>
      <c r="J51" s="135">
        <f t="shared" si="0"/>
        <v>485.75999999999993</v>
      </c>
    </row>
    <row r="52" spans="1:10" s="34" customFormat="1" ht="18" customHeight="1" x14ac:dyDescent="0.3">
      <c r="A52" s="136" t="s">
        <v>586</v>
      </c>
      <c r="B52" s="806" t="s">
        <v>621</v>
      </c>
      <c r="C52" s="806"/>
      <c r="D52" s="806"/>
      <c r="E52" s="806"/>
      <c r="F52" s="655" t="s">
        <v>641</v>
      </c>
      <c r="G52" s="347">
        <v>4</v>
      </c>
      <c r="H52" s="118">
        <v>35</v>
      </c>
      <c r="I52" s="119">
        <v>0.73599999999999999</v>
      </c>
      <c r="J52" s="135">
        <f t="shared" si="0"/>
        <v>36.960000000000008</v>
      </c>
    </row>
    <row r="53" spans="1:10" s="34" customFormat="1" ht="18" customHeight="1" x14ac:dyDescent="0.3">
      <c r="A53" s="136" t="s">
        <v>587</v>
      </c>
      <c r="B53" s="806" t="s">
        <v>622</v>
      </c>
      <c r="C53" s="806"/>
      <c r="D53" s="806"/>
      <c r="E53" s="806"/>
      <c r="F53" s="655" t="s">
        <v>642</v>
      </c>
      <c r="G53" s="347">
        <v>23</v>
      </c>
      <c r="H53" s="118">
        <v>46</v>
      </c>
      <c r="I53" s="119">
        <v>0.73599999999999999</v>
      </c>
      <c r="J53" s="135">
        <f t="shared" si="0"/>
        <v>279.31199999999995</v>
      </c>
    </row>
    <row r="54" spans="1:10" s="34" customFormat="1" ht="18" customHeight="1" x14ac:dyDescent="0.3">
      <c r="A54" s="136" t="s">
        <v>588</v>
      </c>
      <c r="B54" s="806" t="s">
        <v>623</v>
      </c>
      <c r="C54" s="806"/>
      <c r="D54" s="806"/>
      <c r="E54" s="806"/>
      <c r="F54" s="655" t="s">
        <v>642</v>
      </c>
      <c r="G54" s="347">
        <v>12</v>
      </c>
      <c r="H54" s="118">
        <v>54</v>
      </c>
      <c r="I54" s="119">
        <v>0.73599999999999999</v>
      </c>
      <c r="J54" s="135">
        <f t="shared" si="0"/>
        <v>171.072</v>
      </c>
    </row>
    <row r="55" spans="1:10" s="34" customFormat="1" ht="18" customHeight="1" x14ac:dyDescent="0.3">
      <c r="A55" s="136" t="s">
        <v>589</v>
      </c>
      <c r="B55" s="806" t="s">
        <v>624</v>
      </c>
      <c r="C55" s="806"/>
      <c r="D55" s="806"/>
      <c r="E55" s="806"/>
      <c r="F55" s="655" t="s">
        <v>642</v>
      </c>
      <c r="G55" s="347">
        <v>13</v>
      </c>
      <c r="H55" s="118">
        <v>54</v>
      </c>
      <c r="I55" s="119">
        <v>0.73599999999999999</v>
      </c>
      <c r="J55" s="135">
        <f t="shared" si="0"/>
        <v>185.328</v>
      </c>
    </row>
    <row r="56" spans="1:10" s="34" customFormat="1" ht="18" customHeight="1" x14ac:dyDescent="0.3">
      <c r="A56" s="136" t="s">
        <v>590</v>
      </c>
      <c r="B56" s="806" t="s">
        <v>625</v>
      </c>
      <c r="C56" s="806"/>
      <c r="D56" s="806"/>
      <c r="E56" s="806"/>
      <c r="F56" s="655" t="s">
        <v>642</v>
      </c>
      <c r="G56" s="347">
        <v>49</v>
      </c>
      <c r="H56" s="118">
        <v>167</v>
      </c>
      <c r="I56" s="119">
        <v>0.73599999999999999</v>
      </c>
      <c r="J56" s="135">
        <f t="shared" si="0"/>
        <v>2160.3120000000004</v>
      </c>
    </row>
    <row r="57" spans="1:10" s="34" customFormat="1" ht="18" customHeight="1" x14ac:dyDescent="0.3">
      <c r="A57" s="136" t="s">
        <v>591</v>
      </c>
      <c r="B57" s="806" t="s">
        <v>626</v>
      </c>
      <c r="C57" s="806"/>
      <c r="D57" s="806"/>
      <c r="E57" s="806"/>
      <c r="F57" s="655" t="s">
        <v>636</v>
      </c>
      <c r="G57" s="347">
        <v>1</v>
      </c>
      <c r="H57" s="118">
        <v>303</v>
      </c>
      <c r="I57" s="119">
        <v>0.73599999999999999</v>
      </c>
      <c r="J57" s="135">
        <f t="shared" si="0"/>
        <v>79.99199999999999</v>
      </c>
    </row>
    <row r="58" spans="1:10" s="34" customFormat="1" ht="18" customHeight="1" x14ac:dyDescent="0.3">
      <c r="A58" s="136"/>
      <c r="B58" s="807"/>
      <c r="C58" s="808"/>
      <c r="D58" s="808"/>
      <c r="E58" s="809"/>
      <c r="F58" s="592"/>
      <c r="G58" s="347"/>
      <c r="H58" s="118"/>
      <c r="I58" s="119"/>
      <c r="J58" s="135">
        <f t="shared" si="0"/>
        <v>0</v>
      </c>
    </row>
    <row r="59" spans="1:10" s="34" customFormat="1" ht="18" customHeight="1" x14ac:dyDescent="0.3">
      <c r="A59" s="136"/>
      <c r="B59" s="807"/>
      <c r="C59" s="808"/>
      <c r="D59" s="808"/>
      <c r="E59" s="809"/>
      <c r="F59" s="592"/>
      <c r="G59" s="347"/>
      <c r="H59" s="118"/>
      <c r="I59" s="119"/>
      <c r="J59" s="135">
        <f t="shared" si="0"/>
        <v>0</v>
      </c>
    </row>
    <row r="60" spans="1:10" s="34" customFormat="1" ht="18" customHeight="1" x14ac:dyDescent="0.3">
      <c r="A60" s="136"/>
      <c r="B60" s="807"/>
      <c r="C60" s="808"/>
      <c r="D60" s="808"/>
      <c r="E60" s="809"/>
      <c r="F60" s="592"/>
      <c r="G60" s="347"/>
      <c r="H60" s="118"/>
      <c r="I60" s="119"/>
      <c r="J60" s="135">
        <f t="shared" si="0"/>
        <v>0</v>
      </c>
    </row>
    <row r="61" spans="1:10" s="34" customFormat="1" ht="18" customHeight="1" x14ac:dyDescent="0.3">
      <c r="A61" s="136"/>
      <c r="B61" s="807"/>
      <c r="C61" s="808"/>
      <c r="D61" s="808"/>
      <c r="E61" s="809"/>
      <c r="F61" s="592"/>
      <c r="G61" s="347"/>
      <c r="H61" s="118"/>
      <c r="I61" s="119"/>
      <c r="J61" s="135">
        <f t="shared" si="0"/>
        <v>0</v>
      </c>
    </row>
    <row r="62" spans="1:10" s="34" customFormat="1" ht="18" customHeight="1" x14ac:dyDescent="0.3">
      <c r="A62" s="136"/>
      <c r="B62" s="807"/>
      <c r="C62" s="808"/>
      <c r="D62" s="808"/>
      <c r="E62" s="809"/>
      <c r="F62" s="592"/>
      <c r="G62" s="347"/>
      <c r="H62" s="118"/>
      <c r="I62" s="119"/>
      <c r="J62" s="135">
        <f t="shared" si="0"/>
        <v>0</v>
      </c>
    </row>
    <row r="63" spans="1:10" s="34" customFormat="1" ht="18" customHeight="1" x14ac:dyDescent="0.3">
      <c r="A63" s="136"/>
      <c r="B63" s="807"/>
      <c r="C63" s="808"/>
      <c r="D63" s="808"/>
      <c r="E63" s="809"/>
      <c r="F63" s="592"/>
      <c r="G63" s="347"/>
      <c r="H63" s="118"/>
      <c r="I63" s="119"/>
      <c r="J63" s="135">
        <f t="shared" si="0"/>
        <v>0</v>
      </c>
    </row>
    <row r="64" spans="1:10" s="34" customFormat="1" ht="18" customHeight="1" x14ac:dyDescent="0.3">
      <c r="A64" s="136"/>
      <c r="B64" s="807"/>
      <c r="C64" s="808"/>
      <c r="D64" s="808"/>
      <c r="E64" s="809"/>
      <c r="F64" s="592"/>
      <c r="G64" s="347"/>
      <c r="H64" s="118"/>
      <c r="I64" s="119"/>
      <c r="J64" s="135">
        <f t="shared" si="0"/>
        <v>0</v>
      </c>
    </row>
    <row r="65" spans="1:10" s="34" customFormat="1" ht="18" customHeight="1" x14ac:dyDescent="0.3">
      <c r="A65" s="137"/>
      <c r="B65" s="807"/>
      <c r="C65" s="808"/>
      <c r="D65" s="808"/>
      <c r="E65" s="809"/>
      <c r="F65" s="120"/>
      <c r="G65" s="347"/>
      <c r="H65" s="118"/>
      <c r="I65" s="119"/>
      <c r="J65" s="135">
        <f t="shared" si="0"/>
        <v>0</v>
      </c>
    </row>
    <row r="66" spans="1:10" s="34" customFormat="1" ht="18" customHeight="1" x14ac:dyDescent="0.3">
      <c r="A66" s="137"/>
      <c r="B66" s="807"/>
      <c r="C66" s="808"/>
      <c r="D66" s="808"/>
      <c r="E66" s="809"/>
      <c r="F66" s="120"/>
      <c r="G66" s="347"/>
      <c r="H66" s="118"/>
      <c r="I66" s="119"/>
      <c r="J66" s="135">
        <f t="shared" si="0"/>
        <v>0</v>
      </c>
    </row>
    <row r="67" spans="1:10" s="34" customFormat="1" ht="18" customHeight="1" x14ac:dyDescent="0.3">
      <c r="A67" s="137"/>
      <c r="B67" s="807"/>
      <c r="C67" s="808"/>
      <c r="D67" s="808"/>
      <c r="E67" s="809"/>
      <c r="F67" s="120"/>
      <c r="G67" s="347"/>
      <c r="H67" s="118"/>
      <c r="I67" s="119"/>
      <c r="J67" s="135">
        <f t="shared" si="0"/>
        <v>0</v>
      </c>
    </row>
    <row r="68" spans="1:10" s="34" customFormat="1" ht="18" customHeight="1" x14ac:dyDescent="0.3">
      <c r="A68" s="136"/>
      <c r="B68" s="807"/>
      <c r="C68" s="808"/>
      <c r="D68" s="808"/>
      <c r="E68" s="809"/>
      <c r="F68" s="592"/>
      <c r="G68" s="347"/>
      <c r="H68" s="118"/>
      <c r="I68" s="119"/>
      <c r="J68" s="135">
        <f t="shared" si="0"/>
        <v>0</v>
      </c>
    </row>
    <row r="69" spans="1:10" s="34" customFormat="1" ht="18" customHeight="1" x14ac:dyDescent="0.3">
      <c r="A69" s="136"/>
      <c r="B69" s="807"/>
      <c r="C69" s="808"/>
      <c r="D69" s="808"/>
      <c r="E69" s="809"/>
      <c r="F69" s="592"/>
      <c r="G69" s="347"/>
      <c r="H69" s="118"/>
      <c r="I69" s="119"/>
      <c r="J69" s="135">
        <f t="shared" si="0"/>
        <v>0</v>
      </c>
    </row>
    <row r="70" spans="1:10" s="34" customFormat="1" ht="18" customHeight="1" x14ac:dyDescent="0.3">
      <c r="A70" s="136"/>
      <c r="B70" s="807"/>
      <c r="C70" s="808"/>
      <c r="D70" s="808"/>
      <c r="E70" s="809"/>
      <c r="F70" s="592"/>
      <c r="G70" s="347"/>
      <c r="H70" s="118"/>
      <c r="I70" s="119"/>
      <c r="J70" s="135">
        <f t="shared" si="0"/>
        <v>0</v>
      </c>
    </row>
    <row r="71" spans="1:10" s="34" customFormat="1" ht="18" customHeight="1" x14ac:dyDescent="0.3">
      <c r="A71" s="136"/>
      <c r="B71" s="807"/>
      <c r="C71" s="808"/>
      <c r="D71" s="808"/>
      <c r="E71" s="809"/>
      <c r="F71" s="592"/>
      <c r="G71" s="347"/>
      <c r="H71" s="118"/>
      <c r="I71" s="119"/>
      <c r="J71" s="135">
        <f t="shared" si="0"/>
        <v>0</v>
      </c>
    </row>
    <row r="72" spans="1:10" s="34" customFormat="1" ht="18" customHeight="1" x14ac:dyDescent="0.3">
      <c r="A72" s="136"/>
      <c r="B72" s="807"/>
      <c r="C72" s="808"/>
      <c r="D72" s="808"/>
      <c r="E72" s="809"/>
      <c r="F72" s="592"/>
      <c r="G72" s="347"/>
      <c r="H72" s="118"/>
      <c r="I72" s="119"/>
      <c r="J72" s="135">
        <f t="shared" si="0"/>
        <v>0</v>
      </c>
    </row>
    <row r="73" spans="1:10" s="34" customFormat="1" ht="18" customHeight="1" x14ac:dyDescent="0.3">
      <c r="A73" s="136"/>
      <c r="B73" s="807"/>
      <c r="C73" s="808"/>
      <c r="D73" s="808"/>
      <c r="E73" s="809"/>
      <c r="F73" s="592"/>
      <c r="G73" s="347"/>
      <c r="H73" s="118"/>
      <c r="I73" s="119"/>
      <c r="J73" s="135">
        <f t="shared" si="0"/>
        <v>0</v>
      </c>
    </row>
    <row r="74" spans="1:10" s="34" customFormat="1" ht="18" customHeight="1" x14ac:dyDescent="0.3">
      <c r="A74" s="136"/>
      <c r="B74" s="807"/>
      <c r="C74" s="808"/>
      <c r="D74" s="808"/>
      <c r="E74" s="809"/>
      <c r="F74" s="592"/>
      <c r="G74" s="347"/>
      <c r="H74" s="118"/>
      <c r="I74" s="119"/>
      <c r="J74" s="135">
        <f t="shared" si="0"/>
        <v>0</v>
      </c>
    </row>
    <row r="75" spans="1:10" s="34" customFormat="1" ht="18" customHeight="1" x14ac:dyDescent="0.3">
      <c r="A75" s="136"/>
      <c r="B75" s="807"/>
      <c r="C75" s="808"/>
      <c r="D75" s="808"/>
      <c r="E75" s="809"/>
      <c r="F75" s="592"/>
      <c r="G75" s="347"/>
      <c r="H75" s="118"/>
      <c r="I75" s="119"/>
      <c r="J75" s="135">
        <f t="shared" si="0"/>
        <v>0</v>
      </c>
    </row>
    <row r="76" spans="1:10" s="34" customFormat="1" ht="18" customHeight="1" x14ac:dyDescent="0.3">
      <c r="A76" s="136"/>
      <c r="B76" s="807"/>
      <c r="C76" s="808"/>
      <c r="D76" s="808"/>
      <c r="E76" s="809"/>
      <c r="F76" s="592"/>
      <c r="G76" s="347"/>
      <c r="H76" s="118"/>
      <c r="I76" s="119"/>
      <c r="J76" s="135">
        <f t="shared" si="0"/>
        <v>0</v>
      </c>
    </row>
    <row r="77" spans="1:10" s="34" customFormat="1" ht="18" customHeight="1" x14ac:dyDescent="0.3">
      <c r="A77" s="136"/>
      <c r="B77" s="807"/>
      <c r="C77" s="808"/>
      <c r="D77" s="808"/>
      <c r="E77" s="809"/>
      <c r="F77" s="592"/>
      <c r="G77" s="347"/>
      <c r="H77" s="118"/>
      <c r="I77" s="119"/>
      <c r="J77" s="135">
        <f t="shared" si="0"/>
        <v>0</v>
      </c>
    </row>
    <row r="78" spans="1:10" s="34" customFormat="1" ht="18" customHeight="1" x14ac:dyDescent="0.3">
      <c r="A78" s="136"/>
      <c r="B78" s="807"/>
      <c r="C78" s="808"/>
      <c r="D78" s="808"/>
      <c r="E78" s="809"/>
      <c r="F78" s="592"/>
      <c r="G78" s="347"/>
      <c r="H78" s="118"/>
      <c r="I78" s="119"/>
      <c r="J78" s="135">
        <f t="shared" si="0"/>
        <v>0</v>
      </c>
    </row>
    <row r="79" spans="1:10" s="34" customFormat="1" ht="18" customHeight="1" x14ac:dyDescent="0.3">
      <c r="A79" s="136"/>
      <c r="B79" s="807"/>
      <c r="C79" s="808"/>
      <c r="D79" s="808"/>
      <c r="E79" s="809"/>
      <c r="F79" s="592"/>
      <c r="G79" s="347"/>
      <c r="H79" s="118"/>
      <c r="I79" s="119"/>
      <c r="J79" s="135">
        <f t="shared" si="0"/>
        <v>0</v>
      </c>
    </row>
    <row r="80" spans="1:10" s="34" customFormat="1" ht="18" customHeight="1" x14ac:dyDescent="0.3">
      <c r="A80" s="136"/>
      <c r="B80" s="807"/>
      <c r="C80" s="808"/>
      <c r="D80" s="808"/>
      <c r="E80" s="809"/>
      <c r="F80" s="592"/>
      <c r="G80" s="347"/>
      <c r="H80" s="118"/>
      <c r="I80" s="119"/>
      <c r="J80" s="135">
        <f t="shared" si="0"/>
        <v>0</v>
      </c>
    </row>
    <row r="81" spans="1:10" s="34" customFormat="1" ht="18" customHeight="1" x14ac:dyDescent="0.3">
      <c r="A81" s="136"/>
      <c r="B81" s="807"/>
      <c r="C81" s="808"/>
      <c r="D81" s="808"/>
      <c r="E81" s="809"/>
      <c r="F81" s="592"/>
      <c r="G81" s="347"/>
      <c r="H81" s="118"/>
      <c r="I81" s="119"/>
      <c r="J81" s="135">
        <f t="shared" si="0"/>
        <v>0</v>
      </c>
    </row>
    <row r="82" spans="1:10" s="34" customFormat="1" ht="18" customHeight="1" x14ac:dyDescent="0.3">
      <c r="A82" s="136"/>
      <c r="B82" s="807"/>
      <c r="C82" s="808"/>
      <c r="D82" s="808"/>
      <c r="E82" s="809"/>
      <c r="F82" s="592"/>
      <c r="G82" s="347"/>
      <c r="H82" s="118"/>
      <c r="I82" s="119"/>
      <c r="J82" s="135">
        <f t="shared" si="0"/>
        <v>0</v>
      </c>
    </row>
    <row r="83" spans="1:10" s="34" customFormat="1" ht="18" customHeight="1" x14ac:dyDescent="0.3">
      <c r="A83" s="136"/>
      <c r="B83" s="807"/>
      <c r="C83" s="808"/>
      <c r="D83" s="808"/>
      <c r="E83" s="809"/>
      <c r="F83" s="592"/>
      <c r="G83" s="347"/>
      <c r="H83" s="118"/>
      <c r="I83" s="119"/>
      <c r="J83" s="135">
        <f t="shared" si="0"/>
        <v>0</v>
      </c>
    </row>
    <row r="84" spans="1:10" s="34" customFormat="1" ht="18" customHeight="1" x14ac:dyDescent="0.3">
      <c r="A84" s="136"/>
      <c r="B84" s="807"/>
      <c r="C84" s="808"/>
      <c r="D84" s="808"/>
      <c r="E84" s="809"/>
      <c r="F84" s="592"/>
      <c r="G84" s="347"/>
      <c r="H84" s="118"/>
      <c r="I84" s="119"/>
      <c r="J84" s="135">
        <f t="shared" si="0"/>
        <v>0</v>
      </c>
    </row>
    <row r="85" spans="1:10" s="34" customFormat="1" ht="18" customHeight="1" x14ac:dyDescent="0.3">
      <c r="A85" s="136"/>
      <c r="B85" s="807"/>
      <c r="C85" s="808"/>
      <c r="D85" s="808"/>
      <c r="E85" s="809"/>
      <c r="F85" s="592"/>
      <c r="G85" s="347"/>
      <c r="H85" s="118"/>
      <c r="I85" s="119"/>
      <c r="J85" s="135">
        <f t="shared" si="0"/>
        <v>0</v>
      </c>
    </row>
    <row r="86" spans="1:10" s="34" customFormat="1" ht="18" customHeight="1" x14ac:dyDescent="0.3">
      <c r="A86" s="136"/>
      <c r="B86" s="807"/>
      <c r="C86" s="808"/>
      <c r="D86" s="808"/>
      <c r="E86" s="809"/>
      <c r="F86" s="592"/>
      <c r="G86" s="347"/>
      <c r="H86" s="118"/>
      <c r="I86" s="119"/>
      <c r="J86" s="135">
        <f t="shared" si="0"/>
        <v>0</v>
      </c>
    </row>
    <row r="87" spans="1:10" s="34" customFormat="1" ht="18" customHeight="1" x14ac:dyDescent="0.3">
      <c r="A87" s="136"/>
      <c r="B87" s="807"/>
      <c r="C87" s="808"/>
      <c r="D87" s="808"/>
      <c r="E87" s="809"/>
      <c r="F87" s="592"/>
      <c r="G87" s="347"/>
      <c r="H87" s="118"/>
      <c r="I87" s="119"/>
      <c r="J87" s="135">
        <f t="shared" si="0"/>
        <v>0</v>
      </c>
    </row>
    <row r="88" spans="1:10" s="34" customFormat="1" ht="18" customHeight="1" x14ac:dyDescent="0.3">
      <c r="A88" s="136"/>
      <c r="B88" s="807"/>
      <c r="C88" s="808"/>
      <c r="D88" s="808"/>
      <c r="E88" s="809"/>
      <c r="F88" s="592"/>
      <c r="G88" s="347"/>
      <c r="H88" s="118"/>
      <c r="I88" s="119"/>
      <c r="J88" s="135">
        <f t="shared" ref="J88:J102" si="1">(H88-(H88*I88))*G88</f>
        <v>0</v>
      </c>
    </row>
    <row r="89" spans="1:10" s="34" customFormat="1" ht="18" customHeight="1" x14ac:dyDescent="0.3">
      <c r="A89" s="136"/>
      <c r="B89" s="807"/>
      <c r="C89" s="808"/>
      <c r="D89" s="808"/>
      <c r="E89" s="809"/>
      <c r="F89" s="592"/>
      <c r="G89" s="347"/>
      <c r="H89" s="118"/>
      <c r="I89" s="119"/>
      <c r="J89" s="135">
        <f t="shared" si="1"/>
        <v>0</v>
      </c>
    </row>
    <row r="90" spans="1:10" s="34" customFormat="1" ht="18" customHeight="1" x14ac:dyDescent="0.3">
      <c r="A90" s="137"/>
      <c r="B90" s="807"/>
      <c r="C90" s="808"/>
      <c r="D90" s="808"/>
      <c r="E90" s="809"/>
      <c r="F90" s="120"/>
      <c r="G90" s="347"/>
      <c r="H90" s="118"/>
      <c r="I90" s="119"/>
      <c r="J90" s="135">
        <f t="shared" si="1"/>
        <v>0</v>
      </c>
    </row>
    <row r="91" spans="1:10" s="34" customFormat="1" ht="18" customHeight="1" x14ac:dyDescent="0.3">
      <c r="A91" s="137"/>
      <c r="B91" s="807"/>
      <c r="C91" s="808"/>
      <c r="D91" s="808"/>
      <c r="E91" s="809"/>
      <c r="F91" s="120"/>
      <c r="G91" s="347"/>
      <c r="H91" s="118"/>
      <c r="I91" s="119"/>
      <c r="J91" s="135">
        <f t="shared" si="1"/>
        <v>0</v>
      </c>
    </row>
    <row r="92" spans="1:10" s="34" customFormat="1" ht="18" customHeight="1" x14ac:dyDescent="0.3">
      <c r="A92" s="137"/>
      <c r="B92" s="807"/>
      <c r="C92" s="808"/>
      <c r="D92" s="808"/>
      <c r="E92" s="809"/>
      <c r="F92" s="120"/>
      <c r="G92" s="347"/>
      <c r="H92" s="118"/>
      <c r="I92" s="119"/>
      <c r="J92" s="135">
        <f t="shared" si="1"/>
        <v>0</v>
      </c>
    </row>
    <row r="93" spans="1:10" s="34" customFormat="1" ht="18" customHeight="1" x14ac:dyDescent="0.3">
      <c r="A93" s="137"/>
      <c r="B93" s="807"/>
      <c r="C93" s="808"/>
      <c r="D93" s="808"/>
      <c r="E93" s="809"/>
      <c r="F93" s="120"/>
      <c r="G93" s="347"/>
      <c r="H93" s="118"/>
      <c r="I93" s="119"/>
      <c r="J93" s="135">
        <f t="shared" si="1"/>
        <v>0</v>
      </c>
    </row>
    <row r="94" spans="1:10" s="34" customFormat="1" ht="18" customHeight="1" x14ac:dyDescent="0.3">
      <c r="A94" s="137"/>
      <c r="B94" s="807"/>
      <c r="C94" s="808"/>
      <c r="D94" s="808"/>
      <c r="E94" s="809"/>
      <c r="F94" s="120"/>
      <c r="G94" s="347"/>
      <c r="H94" s="118"/>
      <c r="I94" s="119"/>
      <c r="J94" s="135">
        <f t="shared" si="1"/>
        <v>0</v>
      </c>
    </row>
    <row r="95" spans="1:10" s="34" customFormat="1" ht="18" customHeight="1" x14ac:dyDescent="0.3">
      <c r="A95" s="137"/>
      <c r="B95" s="807"/>
      <c r="C95" s="808"/>
      <c r="D95" s="808"/>
      <c r="E95" s="809"/>
      <c r="F95" s="120"/>
      <c r="G95" s="347"/>
      <c r="H95" s="118"/>
      <c r="I95" s="119"/>
      <c r="J95" s="135">
        <f t="shared" si="1"/>
        <v>0</v>
      </c>
    </row>
    <row r="96" spans="1:10" s="34" customFormat="1" ht="18" customHeight="1" x14ac:dyDescent="0.3">
      <c r="A96" s="137"/>
      <c r="B96" s="807"/>
      <c r="C96" s="808"/>
      <c r="D96" s="808"/>
      <c r="E96" s="809"/>
      <c r="F96" s="120"/>
      <c r="G96" s="347"/>
      <c r="H96" s="118"/>
      <c r="I96" s="119"/>
      <c r="J96" s="135">
        <f t="shared" si="1"/>
        <v>0</v>
      </c>
    </row>
    <row r="97" spans="1:10" s="34" customFormat="1" ht="18" customHeight="1" x14ac:dyDescent="0.3">
      <c r="A97" s="137"/>
      <c r="B97" s="807"/>
      <c r="C97" s="808"/>
      <c r="D97" s="808"/>
      <c r="E97" s="809"/>
      <c r="F97" s="120"/>
      <c r="G97" s="347"/>
      <c r="H97" s="118"/>
      <c r="I97" s="119"/>
      <c r="J97" s="135">
        <f t="shared" si="1"/>
        <v>0</v>
      </c>
    </row>
    <row r="98" spans="1:10" s="34" customFormat="1" ht="18" customHeight="1" x14ac:dyDescent="0.3">
      <c r="A98" s="137"/>
      <c r="B98" s="807"/>
      <c r="C98" s="808"/>
      <c r="D98" s="808"/>
      <c r="E98" s="809"/>
      <c r="F98" s="120"/>
      <c r="G98" s="347"/>
      <c r="H98" s="118"/>
      <c r="I98" s="119"/>
      <c r="J98" s="135">
        <f t="shared" si="1"/>
        <v>0</v>
      </c>
    </row>
    <row r="99" spans="1:10" s="34" customFormat="1" ht="18" customHeight="1" x14ac:dyDescent="0.3">
      <c r="A99" s="137"/>
      <c r="B99" s="807"/>
      <c r="C99" s="808"/>
      <c r="D99" s="808"/>
      <c r="E99" s="809"/>
      <c r="F99" s="120"/>
      <c r="G99" s="347"/>
      <c r="H99" s="118"/>
      <c r="I99" s="119"/>
      <c r="J99" s="135">
        <f t="shared" si="1"/>
        <v>0</v>
      </c>
    </row>
    <row r="100" spans="1:10" s="34" customFormat="1" ht="18" customHeight="1" x14ac:dyDescent="0.3">
      <c r="A100" s="137"/>
      <c r="B100" s="807"/>
      <c r="C100" s="808"/>
      <c r="D100" s="808"/>
      <c r="E100" s="809"/>
      <c r="F100" s="120"/>
      <c r="G100" s="347"/>
      <c r="H100" s="118"/>
      <c r="I100" s="119"/>
      <c r="J100" s="135">
        <f t="shared" si="1"/>
        <v>0</v>
      </c>
    </row>
    <row r="101" spans="1:10" s="34" customFormat="1" ht="18" customHeight="1" x14ac:dyDescent="0.3">
      <c r="A101" s="137"/>
      <c r="B101" s="807"/>
      <c r="C101" s="808"/>
      <c r="D101" s="808"/>
      <c r="E101" s="809"/>
      <c r="F101" s="120"/>
      <c r="G101" s="347"/>
      <c r="H101" s="118"/>
      <c r="I101" s="119"/>
      <c r="J101" s="135">
        <f t="shared" si="1"/>
        <v>0</v>
      </c>
    </row>
    <row r="102" spans="1:10" s="34" customFormat="1" ht="18" customHeight="1" x14ac:dyDescent="0.3">
      <c r="A102" s="137"/>
      <c r="B102" s="807"/>
      <c r="C102" s="808"/>
      <c r="D102" s="808"/>
      <c r="E102" s="809"/>
      <c r="F102" s="120"/>
      <c r="G102" s="347"/>
      <c r="H102" s="118"/>
      <c r="I102" s="119"/>
      <c r="J102" s="135">
        <f t="shared" si="1"/>
        <v>0</v>
      </c>
    </row>
    <row r="103" spans="1:10" s="34" customFormat="1" ht="18" customHeight="1" x14ac:dyDescent="0.3">
      <c r="A103" s="427"/>
      <c r="B103" s="813"/>
      <c r="C103" s="813"/>
      <c r="D103" s="813"/>
      <c r="E103" s="813"/>
      <c r="F103" s="635"/>
      <c r="G103" s="639"/>
      <c r="H103" s="429"/>
      <c r="I103" s="430"/>
      <c r="J103" s="599">
        <f>(H103-(H103*I103))*G103</f>
        <v>0</v>
      </c>
    </row>
    <row r="104" spans="1:10" s="34" customFormat="1" ht="18" customHeight="1" x14ac:dyDescent="0.3">
      <c r="A104" s="136"/>
      <c r="B104" s="806"/>
      <c r="C104" s="806"/>
      <c r="D104" s="806"/>
      <c r="E104" s="806"/>
      <c r="F104" s="592"/>
      <c r="G104" s="347"/>
      <c r="H104" s="118"/>
      <c r="I104" s="119"/>
      <c r="J104" s="135">
        <f t="shared" ref="J104:J167" si="2">(H104-(H104*I104))*G104</f>
        <v>0</v>
      </c>
    </row>
    <row r="105" spans="1:10" x14ac:dyDescent="0.3">
      <c r="A105" s="136"/>
      <c r="B105" s="807"/>
      <c r="C105" s="808"/>
      <c r="D105" s="808"/>
      <c r="E105" s="809"/>
      <c r="F105" s="592"/>
      <c r="G105" s="347"/>
      <c r="H105" s="118"/>
      <c r="I105" s="119"/>
      <c r="J105" s="135">
        <f t="shared" si="2"/>
        <v>0</v>
      </c>
    </row>
    <row r="106" spans="1:10" x14ac:dyDescent="0.3">
      <c r="A106" s="136"/>
      <c r="B106" s="807"/>
      <c r="C106" s="808"/>
      <c r="D106" s="808"/>
      <c r="E106" s="809"/>
      <c r="F106" s="592"/>
      <c r="G106" s="347"/>
      <c r="H106" s="118"/>
      <c r="I106" s="119"/>
      <c r="J106" s="135">
        <f t="shared" si="2"/>
        <v>0</v>
      </c>
    </row>
    <row r="107" spans="1:10" x14ac:dyDescent="0.3">
      <c r="A107" s="136"/>
      <c r="B107" s="807"/>
      <c r="C107" s="808"/>
      <c r="D107" s="808"/>
      <c r="E107" s="809"/>
      <c r="F107" s="592"/>
      <c r="G107" s="347"/>
      <c r="H107" s="118"/>
      <c r="I107" s="119"/>
      <c r="J107" s="135">
        <f t="shared" si="2"/>
        <v>0</v>
      </c>
    </row>
    <row r="108" spans="1:10" x14ac:dyDescent="0.3">
      <c r="A108" s="136"/>
      <c r="B108" s="807"/>
      <c r="C108" s="808"/>
      <c r="D108" s="808"/>
      <c r="E108" s="809"/>
      <c r="F108" s="592"/>
      <c r="G108" s="347"/>
      <c r="H108" s="118"/>
      <c r="I108" s="119"/>
      <c r="J108" s="135">
        <f t="shared" si="2"/>
        <v>0</v>
      </c>
    </row>
    <row r="109" spans="1:10" x14ac:dyDescent="0.3">
      <c r="A109" s="136"/>
      <c r="B109" s="807"/>
      <c r="C109" s="808"/>
      <c r="D109" s="808"/>
      <c r="E109" s="809"/>
      <c r="F109" s="592"/>
      <c r="G109" s="347"/>
      <c r="H109" s="118"/>
      <c r="I109" s="119"/>
      <c r="J109" s="135">
        <f t="shared" si="2"/>
        <v>0</v>
      </c>
    </row>
    <row r="110" spans="1:10" x14ac:dyDescent="0.3">
      <c r="A110" s="136"/>
      <c r="B110" s="807"/>
      <c r="C110" s="808"/>
      <c r="D110" s="808"/>
      <c r="E110" s="809"/>
      <c r="F110" s="592"/>
      <c r="G110" s="347"/>
      <c r="H110" s="118"/>
      <c r="I110" s="119"/>
      <c r="J110" s="135">
        <f t="shared" si="2"/>
        <v>0</v>
      </c>
    </row>
    <row r="111" spans="1:10" x14ac:dyDescent="0.3">
      <c r="A111" s="136"/>
      <c r="B111" s="807"/>
      <c r="C111" s="808"/>
      <c r="D111" s="808"/>
      <c r="E111" s="809"/>
      <c r="F111" s="592"/>
      <c r="G111" s="347"/>
      <c r="H111" s="118"/>
      <c r="I111" s="119"/>
      <c r="J111" s="135">
        <f t="shared" si="2"/>
        <v>0</v>
      </c>
    </row>
    <row r="112" spans="1:10" x14ac:dyDescent="0.3">
      <c r="A112" s="136"/>
      <c r="B112" s="807"/>
      <c r="C112" s="808"/>
      <c r="D112" s="808"/>
      <c r="E112" s="809"/>
      <c r="F112" s="592"/>
      <c r="G112" s="347"/>
      <c r="H112" s="118"/>
      <c r="I112" s="119"/>
      <c r="J112" s="135">
        <f t="shared" si="2"/>
        <v>0</v>
      </c>
    </row>
    <row r="113" spans="1:10" x14ac:dyDescent="0.3">
      <c r="A113" s="136"/>
      <c r="B113" s="807"/>
      <c r="C113" s="808"/>
      <c r="D113" s="808"/>
      <c r="E113" s="809"/>
      <c r="F113" s="592"/>
      <c r="G113" s="347"/>
      <c r="H113" s="118"/>
      <c r="I113" s="119"/>
      <c r="J113" s="135">
        <f t="shared" si="2"/>
        <v>0</v>
      </c>
    </row>
    <row r="114" spans="1:10" x14ac:dyDescent="0.3">
      <c r="A114" s="136"/>
      <c r="B114" s="807"/>
      <c r="C114" s="808"/>
      <c r="D114" s="808"/>
      <c r="E114" s="809"/>
      <c r="F114" s="592"/>
      <c r="G114" s="347"/>
      <c r="H114" s="118"/>
      <c r="I114" s="119"/>
      <c r="J114" s="135">
        <f t="shared" si="2"/>
        <v>0</v>
      </c>
    </row>
    <row r="115" spans="1:10" x14ac:dyDescent="0.3">
      <c r="A115" s="136"/>
      <c r="B115" s="807"/>
      <c r="C115" s="808"/>
      <c r="D115" s="808"/>
      <c r="E115" s="809"/>
      <c r="F115" s="592"/>
      <c r="G115" s="347"/>
      <c r="H115" s="118"/>
      <c r="I115" s="119"/>
      <c r="J115" s="135">
        <f t="shared" si="2"/>
        <v>0</v>
      </c>
    </row>
    <row r="116" spans="1:10" x14ac:dyDescent="0.3">
      <c r="A116" s="136"/>
      <c r="B116" s="807"/>
      <c r="C116" s="808"/>
      <c r="D116" s="808"/>
      <c r="E116" s="809"/>
      <c r="F116" s="592"/>
      <c r="G116" s="347"/>
      <c r="H116" s="118"/>
      <c r="I116" s="119"/>
      <c r="J116" s="135">
        <f t="shared" si="2"/>
        <v>0</v>
      </c>
    </row>
    <row r="117" spans="1:10" x14ac:dyDescent="0.3">
      <c r="A117" s="136"/>
      <c r="B117" s="807"/>
      <c r="C117" s="808"/>
      <c r="D117" s="808"/>
      <c r="E117" s="809"/>
      <c r="F117" s="592"/>
      <c r="G117" s="347"/>
      <c r="H117" s="118"/>
      <c r="I117" s="119"/>
      <c r="J117" s="135">
        <f t="shared" si="2"/>
        <v>0</v>
      </c>
    </row>
    <row r="118" spans="1:10" x14ac:dyDescent="0.3">
      <c r="A118" s="136"/>
      <c r="B118" s="807"/>
      <c r="C118" s="808"/>
      <c r="D118" s="808"/>
      <c r="E118" s="809"/>
      <c r="F118" s="592"/>
      <c r="G118" s="347"/>
      <c r="H118" s="118"/>
      <c r="I118" s="119"/>
      <c r="J118" s="135">
        <f t="shared" si="2"/>
        <v>0</v>
      </c>
    </row>
    <row r="119" spans="1:10" x14ac:dyDescent="0.3">
      <c r="A119" s="136"/>
      <c r="B119" s="807"/>
      <c r="C119" s="808"/>
      <c r="D119" s="808"/>
      <c r="E119" s="809"/>
      <c r="F119" s="592"/>
      <c r="G119" s="347"/>
      <c r="H119" s="118"/>
      <c r="I119" s="119"/>
      <c r="J119" s="135">
        <f t="shared" si="2"/>
        <v>0</v>
      </c>
    </row>
    <row r="120" spans="1:10" x14ac:dyDescent="0.3">
      <c r="A120" s="136"/>
      <c r="B120" s="807"/>
      <c r="C120" s="808"/>
      <c r="D120" s="808"/>
      <c r="E120" s="809"/>
      <c r="F120" s="592"/>
      <c r="G120" s="347"/>
      <c r="H120" s="118"/>
      <c r="I120" s="119"/>
      <c r="J120" s="135">
        <f t="shared" si="2"/>
        <v>0</v>
      </c>
    </row>
    <row r="121" spans="1:10" x14ac:dyDescent="0.3">
      <c r="A121" s="136"/>
      <c r="B121" s="807"/>
      <c r="C121" s="808"/>
      <c r="D121" s="808"/>
      <c r="E121" s="809"/>
      <c r="F121" s="592"/>
      <c r="G121" s="347"/>
      <c r="H121" s="118"/>
      <c r="I121" s="119"/>
      <c r="J121" s="135">
        <f t="shared" si="2"/>
        <v>0</v>
      </c>
    </row>
    <row r="122" spans="1:10" x14ac:dyDescent="0.3">
      <c r="A122" s="136"/>
      <c r="B122" s="807"/>
      <c r="C122" s="808"/>
      <c r="D122" s="808"/>
      <c r="E122" s="809"/>
      <c r="F122" s="592"/>
      <c r="G122" s="347"/>
      <c r="H122" s="118"/>
      <c r="I122" s="119"/>
      <c r="J122" s="135">
        <f t="shared" si="2"/>
        <v>0</v>
      </c>
    </row>
    <row r="123" spans="1:10" x14ac:dyDescent="0.3">
      <c r="A123" s="136"/>
      <c r="B123" s="807"/>
      <c r="C123" s="808"/>
      <c r="D123" s="808"/>
      <c r="E123" s="809"/>
      <c r="F123" s="592"/>
      <c r="G123" s="347"/>
      <c r="H123" s="118"/>
      <c r="I123" s="119"/>
      <c r="J123" s="135">
        <f t="shared" si="2"/>
        <v>0</v>
      </c>
    </row>
    <row r="124" spans="1:10" x14ac:dyDescent="0.3">
      <c r="A124" s="136"/>
      <c r="B124" s="807"/>
      <c r="C124" s="808"/>
      <c r="D124" s="808"/>
      <c r="E124" s="809"/>
      <c r="F124" s="592"/>
      <c r="G124" s="347"/>
      <c r="H124" s="118"/>
      <c r="I124" s="119"/>
      <c r="J124" s="135">
        <f t="shared" si="2"/>
        <v>0</v>
      </c>
    </row>
    <row r="125" spans="1:10" x14ac:dyDescent="0.3">
      <c r="A125" s="136"/>
      <c r="B125" s="807"/>
      <c r="C125" s="808"/>
      <c r="D125" s="808"/>
      <c r="E125" s="809"/>
      <c r="F125" s="592"/>
      <c r="G125" s="347"/>
      <c r="H125" s="118"/>
      <c r="I125" s="119"/>
      <c r="J125" s="135">
        <f t="shared" si="2"/>
        <v>0</v>
      </c>
    </row>
    <row r="126" spans="1:10" x14ac:dyDescent="0.3">
      <c r="A126" s="136"/>
      <c r="B126" s="807"/>
      <c r="C126" s="808"/>
      <c r="D126" s="808"/>
      <c r="E126" s="809"/>
      <c r="F126" s="592"/>
      <c r="G126" s="347"/>
      <c r="H126" s="118"/>
      <c r="I126" s="119"/>
      <c r="J126" s="135">
        <f t="shared" si="2"/>
        <v>0</v>
      </c>
    </row>
    <row r="127" spans="1:10" x14ac:dyDescent="0.3">
      <c r="A127" s="136"/>
      <c r="B127" s="807"/>
      <c r="C127" s="808"/>
      <c r="D127" s="808"/>
      <c r="E127" s="809"/>
      <c r="F127" s="592"/>
      <c r="G127" s="347"/>
      <c r="H127" s="118"/>
      <c r="I127" s="119"/>
      <c r="J127" s="135">
        <f t="shared" si="2"/>
        <v>0</v>
      </c>
    </row>
    <row r="128" spans="1:10" x14ac:dyDescent="0.3">
      <c r="A128" s="136"/>
      <c r="B128" s="807"/>
      <c r="C128" s="808"/>
      <c r="D128" s="808"/>
      <c r="E128" s="809"/>
      <c r="F128" s="592"/>
      <c r="G128" s="347"/>
      <c r="H128" s="118"/>
      <c r="I128" s="119"/>
      <c r="J128" s="135">
        <f t="shared" si="2"/>
        <v>0</v>
      </c>
    </row>
    <row r="129" spans="1:10" x14ac:dyDescent="0.3">
      <c r="A129" s="136"/>
      <c r="B129" s="807"/>
      <c r="C129" s="808"/>
      <c r="D129" s="808"/>
      <c r="E129" s="809"/>
      <c r="F129" s="592"/>
      <c r="G129" s="347"/>
      <c r="H129" s="118"/>
      <c r="I129" s="119"/>
      <c r="J129" s="135">
        <f t="shared" si="2"/>
        <v>0</v>
      </c>
    </row>
    <row r="130" spans="1:10" x14ac:dyDescent="0.3">
      <c r="A130" s="136"/>
      <c r="B130" s="807"/>
      <c r="C130" s="808"/>
      <c r="D130" s="808"/>
      <c r="E130" s="809"/>
      <c r="F130" s="592"/>
      <c r="G130" s="347"/>
      <c r="H130" s="118"/>
      <c r="I130" s="119"/>
      <c r="J130" s="135">
        <f t="shared" si="2"/>
        <v>0</v>
      </c>
    </row>
    <row r="131" spans="1:10" x14ac:dyDescent="0.3">
      <c r="A131" s="136"/>
      <c r="B131" s="807"/>
      <c r="C131" s="808"/>
      <c r="D131" s="808"/>
      <c r="E131" s="809"/>
      <c r="F131" s="592"/>
      <c r="G131" s="347"/>
      <c r="H131" s="118"/>
      <c r="I131" s="119"/>
      <c r="J131" s="135">
        <f t="shared" si="2"/>
        <v>0</v>
      </c>
    </row>
    <row r="132" spans="1:10" x14ac:dyDescent="0.3">
      <c r="A132" s="136"/>
      <c r="B132" s="807"/>
      <c r="C132" s="808"/>
      <c r="D132" s="808"/>
      <c r="E132" s="809"/>
      <c r="F132" s="592"/>
      <c r="G132" s="347"/>
      <c r="H132" s="118"/>
      <c r="I132" s="119"/>
      <c r="J132" s="135">
        <f t="shared" si="2"/>
        <v>0</v>
      </c>
    </row>
    <row r="133" spans="1:10" x14ac:dyDescent="0.3">
      <c r="A133" s="136"/>
      <c r="B133" s="807"/>
      <c r="C133" s="808"/>
      <c r="D133" s="808"/>
      <c r="E133" s="809"/>
      <c r="F133" s="592"/>
      <c r="G133" s="347"/>
      <c r="H133" s="118"/>
      <c r="I133" s="119"/>
      <c r="J133" s="135">
        <f t="shared" si="2"/>
        <v>0</v>
      </c>
    </row>
    <row r="134" spans="1:10" x14ac:dyDescent="0.3">
      <c r="A134" s="136"/>
      <c r="B134" s="807"/>
      <c r="C134" s="808"/>
      <c r="D134" s="808"/>
      <c r="E134" s="809"/>
      <c r="F134" s="592"/>
      <c r="G134" s="347"/>
      <c r="H134" s="118"/>
      <c r="I134" s="119"/>
      <c r="J134" s="135">
        <f t="shared" si="2"/>
        <v>0</v>
      </c>
    </row>
    <row r="135" spans="1:10" x14ac:dyDescent="0.3">
      <c r="A135" s="136"/>
      <c r="B135" s="807"/>
      <c r="C135" s="808"/>
      <c r="D135" s="808"/>
      <c r="E135" s="809"/>
      <c r="F135" s="592"/>
      <c r="G135" s="347"/>
      <c r="H135" s="118"/>
      <c r="I135" s="119"/>
      <c r="J135" s="135">
        <f t="shared" si="2"/>
        <v>0</v>
      </c>
    </row>
    <row r="136" spans="1:10" x14ac:dyDescent="0.3">
      <c r="A136" s="136"/>
      <c r="B136" s="807"/>
      <c r="C136" s="808"/>
      <c r="D136" s="808"/>
      <c r="E136" s="809"/>
      <c r="F136" s="592"/>
      <c r="G136" s="347"/>
      <c r="H136" s="118"/>
      <c r="I136" s="119"/>
      <c r="J136" s="135">
        <f t="shared" si="2"/>
        <v>0</v>
      </c>
    </row>
    <row r="137" spans="1:10" x14ac:dyDescent="0.3">
      <c r="A137" s="136"/>
      <c r="B137" s="807"/>
      <c r="C137" s="808"/>
      <c r="D137" s="808"/>
      <c r="E137" s="809"/>
      <c r="F137" s="592"/>
      <c r="G137" s="347"/>
      <c r="H137" s="118"/>
      <c r="I137" s="119"/>
      <c r="J137" s="135">
        <f t="shared" si="2"/>
        <v>0</v>
      </c>
    </row>
    <row r="138" spans="1:10" x14ac:dyDescent="0.3">
      <c r="A138" s="136"/>
      <c r="B138" s="807"/>
      <c r="C138" s="808"/>
      <c r="D138" s="808"/>
      <c r="E138" s="809"/>
      <c r="F138" s="592"/>
      <c r="G138" s="347"/>
      <c r="H138" s="118"/>
      <c r="I138" s="119"/>
      <c r="J138" s="135">
        <f t="shared" si="2"/>
        <v>0</v>
      </c>
    </row>
    <row r="139" spans="1:10" x14ac:dyDescent="0.3">
      <c r="A139" s="136"/>
      <c r="B139" s="807"/>
      <c r="C139" s="808"/>
      <c r="D139" s="808"/>
      <c r="E139" s="809"/>
      <c r="F139" s="592"/>
      <c r="G139" s="347"/>
      <c r="H139" s="118"/>
      <c r="I139" s="119"/>
      <c r="J139" s="135">
        <f t="shared" si="2"/>
        <v>0</v>
      </c>
    </row>
    <row r="140" spans="1:10" x14ac:dyDescent="0.3">
      <c r="A140" s="136"/>
      <c r="B140" s="807"/>
      <c r="C140" s="808"/>
      <c r="D140" s="808"/>
      <c r="E140" s="809"/>
      <c r="F140" s="592"/>
      <c r="G140" s="347"/>
      <c r="H140" s="118"/>
      <c r="I140" s="119"/>
      <c r="J140" s="135">
        <f t="shared" si="2"/>
        <v>0</v>
      </c>
    </row>
    <row r="141" spans="1:10" x14ac:dyDescent="0.3">
      <c r="A141" s="136"/>
      <c r="B141" s="807"/>
      <c r="C141" s="808"/>
      <c r="D141" s="808"/>
      <c r="E141" s="809"/>
      <c r="F141" s="592"/>
      <c r="G141" s="347"/>
      <c r="H141" s="118"/>
      <c r="I141" s="119"/>
      <c r="J141" s="135">
        <f t="shared" si="2"/>
        <v>0</v>
      </c>
    </row>
    <row r="142" spans="1:10" x14ac:dyDescent="0.3">
      <c r="A142" s="136"/>
      <c r="B142" s="807"/>
      <c r="C142" s="808"/>
      <c r="D142" s="808"/>
      <c r="E142" s="809"/>
      <c r="F142" s="592"/>
      <c r="G142" s="347"/>
      <c r="H142" s="118"/>
      <c r="I142" s="119"/>
      <c r="J142" s="135">
        <f t="shared" si="2"/>
        <v>0</v>
      </c>
    </row>
    <row r="143" spans="1:10" x14ac:dyDescent="0.3">
      <c r="A143" s="136"/>
      <c r="B143" s="807"/>
      <c r="C143" s="808"/>
      <c r="D143" s="808"/>
      <c r="E143" s="809"/>
      <c r="F143" s="592"/>
      <c r="G143" s="347"/>
      <c r="H143" s="118"/>
      <c r="I143" s="119"/>
      <c r="J143" s="135">
        <f t="shared" si="2"/>
        <v>0</v>
      </c>
    </row>
    <row r="144" spans="1:10" x14ac:dyDescent="0.3">
      <c r="A144" s="136"/>
      <c r="B144" s="807"/>
      <c r="C144" s="808"/>
      <c r="D144" s="808"/>
      <c r="E144" s="809"/>
      <c r="F144" s="592"/>
      <c r="G144" s="347"/>
      <c r="H144" s="118"/>
      <c r="I144" s="119"/>
      <c r="J144" s="135">
        <f t="shared" si="2"/>
        <v>0</v>
      </c>
    </row>
    <row r="145" spans="1:10" x14ac:dyDescent="0.3">
      <c r="A145" s="137"/>
      <c r="B145" s="807"/>
      <c r="C145" s="808"/>
      <c r="D145" s="808"/>
      <c r="E145" s="809"/>
      <c r="F145" s="120"/>
      <c r="G145" s="347"/>
      <c r="H145" s="118"/>
      <c r="I145" s="119"/>
      <c r="J145" s="135">
        <f t="shared" si="2"/>
        <v>0</v>
      </c>
    </row>
    <row r="146" spans="1:10" x14ac:dyDescent="0.3">
      <c r="A146" s="137"/>
      <c r="B146" s="807"/>
      <c r="C146" s="808"/>
      <c r="D146" s="808"/>
      <c r="E146" s="809"/>
      <c r="F146" s="120"/>
      <c r="G146" s="347"/>
      <c r="H146" s="118"/>
      <c r="I146" s="119"/>
      <c r="J146" s="135">
        <f t="shared" si="2"/>
        <v>0</v>
      </c>
    </row>
    <row r="147" spans="1:10" x14ac:dyDescent="0.3">
      <c r="A147" s="137"/>
      <c r="B147" s="807"/>
      <c r="C147" s="808"/>
      <c r="D147" s="808"/>
      <c r="E147" s="809"/>
      <c r="F147" s="120"/>
      <c r="G147" s="347"/>
      <c r="H147" s="118"/>
      <c r="I147" s="119"/>
      <c r="J147" s="135">
        <f t="shared" si="2"/>
        <v>0</v>
      </c>
    </row>
    <row r="148" spans="1:10" x14ac:dyDescent="0.3">
      <c r="A148" s="136"/>
      <c r="B148" s="807"/>
      <c r="C148" s="808"/>
      <c r="D148" s="808"/>
      <c r="E148" s="809"/>
      <c r="F148" s="592"/>
      <c r="G148" s="347"/>
      <c r="H148" s="118"/>
      <c r="I148" s="119"/>
      <c r="J148" s="135">
        <f t="shared" si="2"/>
        <v>0</v>
      </c>
    </row>
    <row r="149" spans="1:10" x14ac:dyDescent="0.3">
      <c r="A149" s="136"/>
      <c r="B149" s="807"/>
      <c r="C149" s="808"/>
      <c r="D149" s="808"/>
      <c r="E149" s="809"/>
      <c r="F149" s="592"/>
      <c r="G149" s="347"/>
      <c r="H149" s="118"/>
      <c r="I149" s="119"/>
      <c r="J149" s="135">
        <f t="shared" si="2"/>
        <v>0</v>
      </c>
    </row>
    <row r="150" spans="1:10" x14ac:dyDescent="0.3">
      <c r="A150" s="136"/>
      <c r="B150" s="807"/>
      <c r="C150" s="808"/>
      <c r="D150" s="808"/>
      <c r="E150" s="809"/>
      <c r="F150" s="592"/>
      <c r="G150" s="347"/>
      <c r="H150" s="118"/>
      <c r="I150" s="119"/>
      <c r="J150" s="135">
        <f t="shared" si="2"/>
        <v>0</v>
      </c>
    </row>
    <row r="151" spans="1:10" x14ac:dyDescent="0.3">
      <c r="A151" s="136"/>
      <c r="B151" s="807"/>
      <c r="C151" s="808"/>
      <c r="D151" s="808"/>
      <c r="E151" s="809"/>
      <c r="F151" s="592"/>
      <c r="G151" s="347"/>
      <c r="H151" s="118"/>
      <c r="I151" s="119"/>
      <c r="J151" s="135">
        <f t="shared" si="2"/>
        <v>0</v>
      </c>
    </row>
    <row r="152" spans="1:10" x14ac:dyDescent="0.3">
      <c r="A152" s="136"/>
      <c r="B152" s="807"/>
      <c r="C152" s="808"/>
      <c r="D152" s="808"/>
      <c r="E152" s="809"/>
      <c r="F152" s="592"/>
      <c r="G152" s="347"/>
      <c r="H152" s="118"/>
      <c r="I152" s="119"/>
      <c r="J152" s="135">
        <f t="shared" si="2"/>
        <v>0</v>
      </c>
    </row>
    <row r="153" spans="1:10" x14ac:dyDescent="0.3">
      <c r="A153" s="136"/>
      <c r="B153" s="807"/>
      <c r="C153" s="808"/>
      <c r="D153" s="808"/>
      <c r="E153" s="809"/>
      <c r="F153" s="592"/>
      <c r="G153" s="347"/>
      <c r="H153" s="118"/>
      <c r="I153" s="119"/>
      <c r="J153" s="135">
        <f t="shared" si="2"/>
        <v>0</v>
      </c>
    </row>
    <row r="154" spans="1:10" x14ac:dyDescent="0.3">
      <c r="A154" s="136"/>
      <c r="B154" s="807"/>
      <c r="C154" s="808"/>
      <c r="D154" s="808"/>
      <c r="E154" s="809"/>
      <c r="F154" s="592"/>
      <c r="G154" s="347"/>
      <c r="H154" s="118"/>
      <c r="I154" s="119"/>
      <c r="J154" s="135">
        <f t="shared" si="2"/>
        <v>0</v>
      </c>
    </row>
    <row r="155" spans="1:10" x14ac:dyDescent="0.3">
      <c r="A155" s="136"/>
      <c r="B155" s="807"/>
      <c r="C155" s="808"/>
      <c r="D155" s="808"/>
      <c r="E155" s="809"/>
      <c r="F155" s="592"/>
      <c r="G155" s="347"/>
      <c r="H155" s="118"/>
      <c r="I155" s="119"/>
      <c r="J155" s="135">
        <f t="shared" si="2"/>
        <v>0</v>
      </c>
    </row>
    <row r="156" spans="1:10" x14ac:dyDescent="0.3">
      <c r="A156" s="136"/>
      <c r="B156" s="807"/>
      <c r="C156" s="808"/>
      <c r="D156" s="808"/>
      <c r="E156" s="809"/>
      <c r="F156" s="592"/>
      <c r="G156" s="347"/>
      <c r="H156" s="118"/>
      <c r="I156" s="119"/>
      <c r="J156" s="135">
        <f t="shared" si="2"/>
        <v>0</v>
      </c>
    </row>
    <row r="157" spans="1:10" x14ac:dyDescent="0.3">
      <c r="A157" s="136"/>
      <c r="B157" s="807"/>
      <c r="C157" s="808"/>
      <c r="D157" s="808"/>
      <c r="E157" s="809"/>
      <c r="F157" s="592"/>
      <c r="G157" s="347"/>
      <c r="H157" s="118"/>
      <c r="I157" s="119"/>
      <c r="J157" s="135">
        <f t="shared" si="2"/>
        <v>0</v>
      </c>
    </row>
    <row r="158" spans="1:10" x14ac:dyDescent="0.3">
      <c r="A158" s="136"/>
      <c r="B158" s="807"/>
      <c r="C158" s="808"/>
      <c r="D158" s="808"/>
      <c r="E158" s="809"/>
      <c r="F158" s="592"/>
      <c r="G158" s="347"/>
      <c r="H158" s="118"/>
      <c r="I158" s="119"/>
      <c r="J158" s="135">
        <f t="shared" si="2"/>
        <v>0</v>
      </c>
    </row>
    <row r="159" spans="1:10" x14ac:dyDescent="0.3">
      <c r="A159" s="136"/>
      <c r="B159" s="807"/>
      <c r="C159" s="808"/>
      <c r="D159" s="808"/>
      <c r="E159" s="809"/>
      <c r="F159" s="592"/>
      <c r="G159" s="347"/>
      <c r="H159" s="118"/>
      <c r="I159" s="119"/>
      <c r="J159" s="135">
        <f t="shared" si="2"/>
        <v>0</v>
      </c>
    </row>
    <row r="160" spans="1:10" x14ac:dyDescent="0.3">
      <c r="A160" s="136"/>
      <c r="B160" s="807"/>
      <c r="C160" s="808"/>
      <c r="D160" s="808"/>
      <c r="E160" s="809"/>
      <c r="F160" s="592"/>
      <c r="G160" s="347"/>
      <c r="H160" s="118"/>
      <c r="I160" s="119"/>
      <c r="J160" s="135">
        <f t="shared" si="2"/>
        <v>0</v>
      </c>
    </row>
    <row r="161" spans="1:10" x14ac:dyDescent="0.3">
      <c r="A161" s="136"/>
      <c r="B161" s="807"/>
      <c r="C161" s="808"/>
      <c r="D161" s="808"/>
      <c r="E161" s="809"/>
      <c r="F161" s="592"/>
      <c r="G161" s="347"/>
      <c r="H161" s="118"/>
      <c r="I161" s="119"/>
      <c r="J161" s="135">
        <f t="shared" si="2"/>
        <v>0</v>
      </c>
    </row>
    <row r="162" spans="1:10" x14ac:dyDescent="0.3">
      <c r="A162" s="136"/>
      <c r="B162" s="807"/>
      <c r="C162" s="808"/>
      <c r="D162" s="808"/>
      <c r="E162" s="809"/>
      <c r="F162" s="592"/>
      <c r="G162" s="347"/>
      <c r="H162" s="118"/>
      <c r="I162" s="119"/>
      <c r="J162" s="135">
        <f t="shared" si="2"/>
        <v>0</v>
      </c>
    </row>
    <row r="163" spans="1:10" x14ac:dyDescent="0.3">
      <c r="A163" s="136"/>
      <c r="B163" s="807"/>
      <c r="C163" s="808"/>
      <c r="D163" s="808"/>
      <c r="E163" s="809"/>
      <c r="F163" s="592"/>
      <c r="G163" s="347"/>
      <c r="H163" s="118"/>
      <c r="I163" s="119"/>
      <c r="J163" s="135">
        <f t="shared" si="2"/>
        <v>0</v>
      </c>
    </row>
    <row r="164" spans="1:10" x14ac:dyDescent="0.3">
      <c r="A164" s="136"/>
      <c r="B164" s="807"/>
      <c r="C164" s="808"/>
      <c r="D164" s="808"/>
      <c r="E164" s="809"/>
      <c r="F164" s="592"/>
      <c r="G164" s="347"/>
      <c r="H164" s="118"/>
      <c r="I164" s="119"/>
      <c r="J164" s="135">
        <f t="shared" si="2"/>
        <v>0</v>
      </c>
    </row>
    <row r="165" spans="1:10" x14ac:dyDescent="0.3">
      <c r="A165" s="136"/>
      <c r="B165" s="807"/>
      <c r="C165" s="808"/>
      <c r="D165" s="808"/>
      <c r="E165" s="809"/>
      <c r="F165" s="592"/>
      <c r="G165" s="347"/>
      <c r="H165" s="118"/>
      <c r="I165" s="119"/>
      <c r="J165" s="135">
        <f t="shared" si="2"/>
        <v>0</v>
      </c>
    </row>
    <row r="166" spans="1:10" x14ac:dyDescent="0.3">
      <c r="A166" s="136"/>
      <c r="B166" s="807"/>
      <c r="C166" s="808"/>
      <c r="D166" s="808"/>
      <c r="E166" s="809"/>
      <c r="F166" s="592"/>
      <c r="G166" s="347"/>
      <c r="H166" s="118"/>
      <c r="I166" s="119"/>
      <c r="J166" s="135">
        <f t="shared" si="2"/>
        <v>0</v>
      </c>
    </row>
    <row r="167" spans="1:10" x14ac:dyDescent="0.3">
      <c r="A167" s="136"/>
      <c r="B167" s="807"/>
      <c r="C167" s="808"/>
      <c r="D167" s="808"/>
      <c r="E167" s="809"/>
      <c r="F167" s="592"/>
      <c r="G167" s="347"/>
      <c r="H167" s="118"/>
      <c r="I167" s="119"/>
      <c r="J167" s="135">
        <f t="shared" si="2"/>
        <v>0</v>
      </c>
    </row>
    <row r="168" spans="1:10" x14ac:dyDescent="0.3">
      <c r="A168" s="136"/>
      <c r="B168" s="807"/>
      <c r="C168" s="808"/>
      <c r="D168" s="808"/>
      <c r="E168" s="809"/>
      <c r="F168" s="592"/>
      <c r="G168" s="347"/>
      <c r="H168" s="118"/>
      <c r="I168" s="119"/>
      <c r="J168" s="135">
        <f t="shared" ref="J168:J182" si="3">(H168-(H168*I168))*G168</f>
        <v>0</v>
      </c>
    </row>
    <row r="169" spans="1:10" x14ac:dyDescent="0.3">
      <c r="A169" s="136"/>
      <c r="B169" s="807"/>
      <c r="C169" s="808"/>
      <c r="D169" s="808"/>
      <c r="E169" s="809"/>
      <c r="F169" s="592"/>
      <c r="G169" s="347"/>
      <c r="H169" s="118"/>
      <c r="I169" s="119"/>
      <c r="J169" s="135">
        <f t="shared" si="3"/>
        <v>0</v>
      </c>
    </row>
    <row r="170" spans="1:10" x14ac:dyDescent="0.3">
      <c r="A170" s="137"/>
      <c r="B170" s="807"/>
      <c r="C170" s="808"/>
      <c r="D170" s="808"/>
      <c r="E170" s="809"/>
      <c r="F170" s="120"/>
      <c r="G170" s="347"/>
      <c r="H170" s="118"/>
      <c r="I170" s="119"/>
      <c r="J170" s="135">
        <f t="shared" si="3"/>
        <v>0</v>
      </c>
    </row>
    <row r="171" spans="1:10" x14ac:dyDescent="0.3">
      <c r="A171" s="137"/>
      <c r="B171" s="807"/>
      <c r="C171" s="808"/>
      <c r="D171" s="808"/>
      <c r="E171" s="809"/>
      <c r="F171" s="120"/>
      <c r="G171" s="347"/>
      <c r="H171" s="118"/>
      <c r="I171" s="119"/>
      <c r="J171" s="135">
        <f t="shared" si="3"/>
        <v>0</v>
      </c>
    </row>
    <row r="172" spans="1:10" x14ac:dyDescent="0.3">
      <c r="A172" s="137"/>
      <c r="B172" s="807"/>
      <c r="C172" s="808"/>
      <c r="D172" s="808"/>
      <c r="E172" s="809"/>
      <c r="F172" s="120"/>
      <c r="G172" s="347"/>
      <c r="H172" s="118"/>
      <c r="I172" s="119"/>
      <c r="J172" s="135">
        <f t="shared" si="3"/>
        <v>0</v>
      </c>
    </row>
    <row r="173" spans="1:10" x14ac:dyDescent="0.3">
      <c r="A173" s="137"/>
      <c r="B173" s="807"/>
      <c r="C173" s="808"/>
      <c r="D173" s="808"/>
      <c r="E173" s="809"/>
      <c r="F173" s="120"/>
      <c r="G173" s="347"/>
      <c r="H173" s="118"/>
      <c r="I173" s="119"/>
      <c r="J173" s="135">
        <f t="shared" si="3"/>
        <v>0</v>
      </c>
    </row>
    <row r="174" spans="1:10" x14ac:dyDescent="0.3">
      <c r="A174" s="137"/>
      <c r="B174" s="807"/>
      <c r="C174" s="808"/>
      <c r="D174" s="808"/>
      <c r="E174" s="809"/>
      <c r="F174" s="120"/>
      <c r="G174" s="347"/>
      <c r="H174" s="118"/>
      <c r="I174" s="119"/>
      <c r="J174" s="135">
        <f t="shared" si="3"/>
        <v>0</v>
      </c>
    </row>
    <row r="175" spans="1:10" x14ac:dyDescent="0.3">
      <c r="A175" s="137"/>
      <c r="B175" s="807"/>
      <c r="C175" s="808"/>
      <c r="D175" s="808"/>
      <c r="E175" s="809"/>
      <c r="F175" s="120"/>
      <c r="G175" s="347"/>
      <c r="H175" s="118"/>
      <c r="I175" s="119"/>
      <c r="J175" s="135">
        <f t="shared" si="3"/>
        <v>0</v>
      </c>
    </row>
    <row r="176" spans="1:10" x14ac:dyDescent="0.3">
      <c r="A176" s="137"/>
      <c r="B176" s="807"/>
      <c r="C176" s="808"/>
      <c r="D176" s="808"/>
      <c r="E176" s="809"/>
      <c r="F176" s="120"/>
      <c r="G176" s="347"/>
      <c r="H176" s="118"/>
      <c r="I176" s="119"/>
      <c r="J176" s="135">
        <f t="shared" si="3"/>
        <v>0</v>
      </c>
    </row>
    <row r="177" spans="1:10" x14ac:dyDescent="0.3">
      <c r="A177" s="137"/>
      <c r="B177" s="807"/>
      <c r="C177" s="808"/>
      <c r="D177" s="808"/>
      <c r="E177" s="809"/>
      <c r="F177" s="120"/>
      <c r="G177" s="347"/>
      <c r="H177" s="118"/>
      <c r="I177" s="119"/>
      <c r="J177" s="135">
        <f t="shared" si="3"/>
        <v>0</v>
      </c>
    </row>
    <row r="178" spans="1:10" x14ac:dyDescent="0.3">
      <c r="A178" s="137"/>
      <c r="B178" s="807"/>
      <c r="C178" s="808"/>
      <c r="D178" s="808"/>
      <c r="E178" s="809"/>
      <c r="F178" s="120"/>
      <c r="G178" s="347"/>
      <c r="H178" s="118"/>
      <c r="I178" s="119"/>
      <c r="J178" s="135">
        <f t="shared" si="3"/>
        <v>0</v>
      </c>
    </row>
    <row r="179" spans="1:10" x14ac:dyDescent="0.3">
      <c r="A179" s="137"/>
      <c r="B179" s="807"/>
      <c r="C179" s="808"/>
      <c r="D179" s="808"/>
      <c r="E179" s="809"/>
      <c r="F179" s="120"/>
      <c r="G179" s="347"/>
      <c r="H179" s="118"/>
      <c r="I179" s="119"/>
      <c r="J179" s="135">
        <f t="shared" si="3"/>
        <v>0</v>
      </c>
    </row>
    <row r="180" spans="1:10" x14ac:dyDescent="0.3">
      <c r="A180" s="137"/>
      <c r="B180" s="807"/>
      <c r="C180" s="808"/>
      <c r="D180" s="808"/>
      <c r="E180" s="809"/>
      <c r="F180" s="120"/>
      <c r="G180" s="347"/>
      <c r="H180" s="118"/>
      <c r="I180" s="119"/>
      <c r="J180" s="135">
        <f t="shared" si="3"/>
        <v>0</v>
      </c>
    </row>
    <row r="181" spans="1:10" x14ac:dyDescent="0.3">
      <c r="A181" s="137"/>
      <c r="B181" s="807"/>
      <c r="C181" s="808"/>
      <c r="D181" s="808"/>
      <c r="E181" s="809"/>
      <c r="F181" s="120"/>
      <c r="G181" s="347"/>
      <c r="H181" s="118"/>
      <c r="I181" s="119"/>
      <c r="J181" s="135">
        <f t="shared" si="3"/>
        <v>0</v>
      </c>
    </row>
    <row r="182" spans="1:10" ht="15" thickBot="1" x14ac:dyDescent="0.35">
      <c r="A182" s="138"/>
      <c r="B182" s="814"/>
      <c r="C182" s="815"/>
      <c r="D182" s="815"/>
      <c r="E182" s="816"/>
      <c r="F182" s="139"/>
      <c r="G182" s="347"/>
      <c r="H182" s="118"/>
      <c r="I182" s="119"/>
      <c r="J182" s="140">
        <f t="shared" si="3"/>
        <v>0</v>
      </c>
    </row>
    <row r="183" spans="1:10" x14ac:dyDescent="0.3">
      <c r="A183" s="136"/>
      <c r="B183" s="806"/>
      <c r="C183" s="806"/>
      <c r="D183" s="806"/>
      <c r="E183" s="806"/>
      <c r="F183" s="592"/>
      <c r="G183" s="347"/>
      <c r="H183" s="118"/>
      <c r="I183" s="119"/>
      <c r="J183" s="135">
        <f>(H183-(H183*I183))*G183</f>
        <v>0</v>
      </c>
    </row>
    <row r="184" spans="1:10" x14ac:dyDescent="0.3">
      <c r="A184" s="136"/>
      <c r="B184" s="806"/>
      <c r="C184" s="806"/>
      <c r="D184" s="806"/>
      <c r="E184" s="806"/>
      <c r="F184" s="592"/>
      <c r="G184" s="347"/>
      <c r="H184" s="118"/>
      <c r="I184" s="119"/>
      <c r="J184" s="135">
        <f t="shared" ref="J184:J212" si="4">(H184-(H184*I184))*G184</f>
        <v>0</v>
      </c>
    </row>
    <row r="185" spans="1:10" x14ac:dyDescent="0.3">
      <c r="A185" s="136"/>
      <c r="B185" s="807"/>
      <c r="C185" s="808"/>
      <c r="D185" s="808"/>
      <c r="E185" s="809"/>
      <c r="F185" s="592"/>
      <c r="G185" s="347"/>
      <c r="H185" s="118"/>
      <c r="I185" s="119"/>
      <c r="J185" s="135">
        <f t="shared" si="4"/>
        <v>0</v>
      </c>
    </row>
    <row r="186" spans="1:10" x14ac:dyDescent="0.3">
      <c r="A186" s="136"/>
      <c r="B186" s="807"/>
      <c r="C186" s="808"/>
      <c r="D186" s="808"/>
      <c r="E186" s="809"/>
      <c r="F186" s="592"/>
      <c r="G186" s="347"/>
      <c r="H186" s="118"/>
      <c r="I186" s="119"/>
      <c r="J186" s="135">
        <f t="shared" si="4"/>
        <v>0</v>
      </c>
    </row>
    <row r="187" spans="1:10" x14ac:dyDescent="0.3">
      <c r="A187" s="136"/>
      <c r="B187" s="807"/>
      <c r="C187" s="808"/>
      <c r="D187" s="808"/>
      <c r="E187" s="809"/>
      <c r="F187" s="592"/>
      <c r="G187" s="347"/>
      <c r="H187" s="118"/>
      <c r="I187" s="119"/>
      <c r="J187" s="135">
        <f t="shared" si="4"/>
        <v>0</v>
      </c>
    </row>
    <row r="188" spans="1:10" x14ac:dyDescent="0.3">
      <c r="A188" s="136"/>
      <c r="B188" s="807"/>
      <c r="C188" s="808"/>
      <c r="D188" s="808"/>
      <c r="E188" s="809"/>
      <c r="F188" s="592"/>
      <c r="G188" s="347"/>
      <c r="H188" s="118"/>
      <c r="I188" s="119"/>
      <c r="J188" s="135">
        <f t="shared" si="4"/>
        <v>0</v>
      </c>
    </row>
    <row r="189" spans="1:10" x14ac:dyDescent="0.3">
      <c r="A189" s="136"/>
      <c r="B189" s="807"/>
      <c r="C189" s="808"/>
      <c r="D189" s="808"/>
      <c r="E189" s="809"/>
      <c r="F189" s="592"/>
      <c r="G189" s="347"/>
      <c r="H189" s="118"/>
      <c r="I189" s="119"/>
      <c r="J189" s="135">
        <f t="shared" si="4"/>
        <v>0</v>
      </c>
    </row>
    <row r="190" spans="1:10" x14ac:dyDescent="0.3">
      <c r="A190" s="136"/>
      <c r="B190" s="807"/>
      <c r="C190" s="808"/>
      <c r="D190" s="808"/>
      <c r="E190" s="809"/>
      <c r="F190" s="592"/>
      <c r="G190" s="347"/>
      <c r="H190" s="118"/>
      <c r="I190" s="119"/>
      <c r="J190" s="135">
        <f t="shared" si="4"/>
        <v>0</v>
      </c>
    </row>
    <row r="191" spans="1:10" x14ac:dyDescent="0.3">
      <c r="A191" s="136"/>
      <c r="B191" s="807"/>
      <c r="C191" s="808"/>
      <c r="D191" s="808"/>
      <c r="E191" s="809"/>
      <c r="F191" s="592"/>
      <c r="G191" s="347"/>
      <c r="H191" s="118"/>
      <c r="I191" s="119"/>
      <c r="J191" s="135">
        <f t="shared" si="4"/>
        <v>0</v>
      </c>
    </row>
    <row r="192" spans="1:10" x14ac:dyDescent="0.3">
      <c r="A192" s="136"/>
      <c r="B192" s="807"/>
      <c r="C192" s="808"/>
      <c r="D192" s="808"/>
      <c r="E192" s="809"/>
      <c r="F192" s="592"/>
      <c r="G192" s="347"/>
      <c r="H192" s="118"/>
      <c r="I192" s="119"/>
      <c r="J192" s="135">
        <f t="shared" si="4"/>
        <v>0</v>
      </c>
    </row>
    <row r="193" spans="1:10" x14ac:dyDescent="0.3">
      <c r="A193" s="136"/>
      <c r="B193" s="807"/>
      <c r="C193" s="808"/>
      <c r="D193" s="808"/>
      <c r="E193" s="809"/>
      <c r="F193" s="592"/>
      <c r="G193" s="347"/>
      <c r="H193" s="118"/>
      <c r="I193" s="119"/>
      <c r="J193" s="135">
        <f t="shared" si="4"/>
        <v>0</v>
      </c>
    </row>
    <row r="194" spans="1:10" x14ac:dyDescent="0.3">
      <c r="A194" s="136"/>
      <c r="B194" s="807"/>
      <c r="C194" s="808"/>
      <c r="D194" s="808"/>
      <c r="E194" s="809"/>
      <c r="F194" s="592"/>
      <c r="G194" s="347"/>
      <c r="H194" s="118"/>
      <c r="I194" s="119"/>
      <c r="J194" s="135">
        <f t="shared" si="4"/>
        <v>0</v>
      </c>
    </row>
    <row r="195" spans="1:10" x14ac:dyDescent="0.3">
      <c r="A195" s="136"/>
      <c r="B195" s="807"/>
      <c r="C195" s="808"/>
      <c r="D195" s="808"/>
      <c r="E195" s="809"/>
      <c r="F195" s="592"/>
      <c r="G195" s="347"/>
      <c r="H195" s="118"/>
      <c r="I195" s="119"/>
      <c r="J195" s="135">
        <f t="shared" si="4"/>
        <v>0</v>
      </c>
    </row>
    <row r="196" spans="1:10" x14ac:dyDescent="0.3">
      <c r="A196" s="136"/>
      <c r="B196" s="807"/>
      <c r="C196" s="808"/>
      <c r="D196" s="808"/>
      <c r="E196" s="809"/>
      <c r="F196" s="592"/>
      <c r="G196" s="347"/>
      <c r="H196" s="118"/>
      <c r="I196" s="119"/>
      <c r="J196" s="135">
        <f t="shared" si="4"/>
        <v>0</v>
      </c>
    </row>
    <row r="197" spans="1:10" x14ac:dyDescent="0.3">
      <c r="A197" s="136"/>
      <c r="B197" s="807"/>
      <c r="C197" s="808"/>
      <c r="D197" s="808"/>
      <c r="E197" s="809"/>
      <c r="F197" s="592"/>
      <c r="G197" s="347"/>
      <c r="H197" s="118"/>
      <c r="I197" s="119"/>
      <c r="J197" s="135">
        <f t="shared" si="4"/>
        <v>0</v>
      </c>
    </row>
    <row r="198" spans="1:10" x14ac:dyDescent="0.3">
      <c r="A198" s="136"/>
      <c r="B198" s="807"/>
      <c r="C198" s="808"/>
      <c r="D198" s="808"/>
      <c r="E198" s="809"/>
      <c r="F198" s="592"/>
      <c r="G198" s="347"/>
      <c r="H198" s="118"/>
      <c r="I198" s="119"/>
      <c r="J198" s="135">
        <f t="shared" si="4"/>
        <v>0</v>
      </c>
    </row>
    <row r="199" spans="1:10" x14ac:dyDescent="0.3">
      <c r="A199" s="136"/>
      <c r="B199" s="807"/>
      <c r="C199" s="808"/>
      <c r="D199" s="808"/>
      <c r="E199" s="809"/>
      <c r="F199" s="592"/>
      <c r="G199" s="347"/>
      <c r="H199" s="118"/>
      <c r="I199" s="119"/>
      <c r="J199" s="135">
        <f t="shared" si="4"/>
        <v>0</v>
      </c>
    </row>
    <row r="200" spans="1:10" x14ac:dyDescent="0.3">
      <c r="A200" s="136"/>
      <c r="B200" s="807"/>
      <c r="C200" s="808"/>
      <c r="D200" s="808"/>
      <c r="E200" s="809"/>
      <c r="F200" s="592"/>
      <c r="G200" s="347"/>
      <c r="H200" s="118"/>
      <c r="I200" s="119"/>
      <c r="J200" s="135">
        <f t="shared" si="4"/>
        <v>0</v>
      </c>
    </row>
    <row r="201" spans="1:10" x14ac:dyDescent="0.3">
      <c r="A201" s="136"/>
      <c r="B201" s="807"/>
      <c r="C201" s="808"/>
      <c r="D201" s="808"/>
      <c r="E201" s="809"/>
      <c r="F201" s="592"/>
      <c r="G201" s="347"/>
      <c r="H201" s="118"/>
      <c r="I201" s="119"/>
      <c r="J201" s="135">
        <f t="shared" si="4"/>
        <v>0</v>
      </c>
    </row>
    <row r="202" spans="1:10" x14ac:dyDescent="0.3">
      <c r="A202" s="136"/>
      <c r="B202" s="807"/>
      <c r="C202" s="808"/>
      <c r="D202" s="808"/>
      <c r="E202" s="809"/>
      <c r="F202" s="592"/>
      <c r="G202" s="347"/>
      <c r="H202" s="118"/>
      <c r="I202" s="119"/>
      <c r="J202" s="135">
        <f t="shared" si="4"/>
        <v>0</v>
      </c>
    </row>
    <row r="203" spans="1:10" x14ac:dyDescent="0.3">
      <c r="A203" s="136"/>
      <c r="B203" s="807"/>
      <c r="C203" s="808"/>
      <c r="D203" s="808"/>
      <c r="E203" s="809"/>
      <c r="F203" s="592"/>
      <c r="G203" s="347"/>
      <c r="H203" s="118"/>
      <c r="I203" s="119"/>
      <c r="J203" s="135">
        <f t="shared" si="4"/>
        <v>0</v>
      </c>
    </row>
    <row r="204" spans="1:10" x14ac:dyDescent="0.3">
      <c r="A204" s="136"/>
      <c r="B204" s="807"/>
      <c r="C204" s="808"/>
      <c r="D204" s="808"/>
      <c r="E204" s="809"/>
      <c r="F204" s="592"/>
      <c r="G204" s="347"/>
      <c r="H204" s="118"/>
      <c r="I204" s="119"/>
      <c r="J204" s="135">
        <f t="shared" si="4"/>
        <v>0</v>
      </c>
    </row>
    <row r="205" spans="1:10" x14ac:dyDescent="0.3">
      <c r="A205" s="136"/>
      <c r="B205" s="807"/>
      <c r="C205" s="808"/>
      <c r="D205" s="808"/>
      <c r="E205" s="809"/>
      <c r="F205" s="592"/>
      <c r="G205" s="347"/>
      <c r="H205" s="118"/>
      <c r="I205" s="119"/>
      <c r="J205" s="135">
        <f t="shared" si="4"/>
        <v>0</v>
      </c>
    </row>
    <row r="206" spans="1:10" x14ac:dyDescent="0.3">
      <c r="A206" s="136"/>
      <c r="B206" s="807"/>
      <c r="C206" s="808"/>
      <c r="D206" s="808"/>
      <c r="E206" s="809"/>
      <c r="F206" s="592"/>
      <c r="G206" s="347"/>
      <c r="H206" s="118"/>
      <c r="I206" s="119"/>
      <c r="J206" s="135">
        <f t="shared" si="4"/>
        <v>0</v>
      </c>
    </row>
    <row r="207" spans="1:10" x14ac:dyDescent="0.3">
      <c r="A207" s="136"/>
      <c r="B207" s="807"/>
      <c r="C207" s="808"/>
      <c r="D207" s="808"/>
      <c r="E207" s="809"/>
      <c r="F207" s="592"/>
      <c r="G207" s="347"/>
      <c r="H207" s="118"/>
      <c r="I207" s="119"/>
      <c r="J207" s="135">
        <f t="shared" si="4"/>
        <v>0</v>
      </c>
    </row>
    <row r="208" spans="1:10" x14ac:dyDescent="0.3">
      <c r="A208" s="136"/>
      <c r="B208" s="807"/>
      <c r="C208" s="808"/>
      <c r="D208" s="808"/>
      <c r="E208" s="809"/>
      <c r="F208" s="592"/>
      <c r="G208" s="347"/>
      <c r="H208" s="118"/>
      <c r="I208" s="119"/>
      <c r="J208" s="135">
        <f t="shared" si="4"/>
        <v>0</v>
      </c>
    </row>
    <row r="209" spans="1:10" x14ac:dyDescent="0.3">
      <c r="A209" s="136"/>
      <c r="B209" s="807"/>
      <c r="C209" s="808"/>
      <c r="D209" s="808"/>
      <c r="E209" s="809"/>
      <c r="F209" s="592"/>
      <c r="G209" s="347"/>
      <c r="H209" s="118"/>
      <c r="I209" s="119"/>
      <c r="J209" s="135">
        <f t="shared" si="4"/>
        <v>0</v>
      </c>
    </row>
    <row r="210" spans="1:10" x14ac:dyDescent="0.3">
      <c r="A210" s="136"/>
      <c r="B210" s="807"/>
      <c r="C210" s="808"/>
      <c r="D210" s="808"/>
      <c r="E210" s="809"/>
      <c r="F210" s="592"/>
      <c r="G210" s="347"/>
      <c r="H210" s="118"/>
      <c r="I210" s="119"/>
      <c r="J210" s="135">
        <f t="shared" si="4"/>
        <v>0</v>
      </c>
    </row>
    <row r="211" spans="1:10" x14ac:dyDescent="0.3">
      <c r="A211" s="136"/>
      <c r="B211" s="807"/>
      <c r="C211" s="808"/>
      <c r="D211" s="808"/>
      <c r="E211" s="809"/>
      <c r="F211" s="592"/>
      <c r="G211" s="347"/>
      <c r="H211" s="118"/>
      <c r="I211" s="119"/>
      <c r="J211" s="135">
        <f t="shared" si="4"/>
        <v>0</v>
      </c>
    </row>
    <row r="212" spans="1:10" x14ac:dyDescent="0.3">
      <c r="A212" s="136"/>
      <c r="B212" s="807"/>
      <c r="C212" s="808"/>
      <c r="D212" s="808"/>
      <c r="E212" s="809"/>
      <c r="F212" s="592"/>
      <c r="G212" s="347"/>
      <c r="H212" s="118"/>
      <c r="I212" s="119"/>
      <c r="J212" s="135">
        <f t="shared" si="4"/>
        <v>0</v>
      </c>
    </row>
    <row r="213" spans="1:10" ht="15" thickBot="1" x14ac:dyDescent="0.35">
      <c r="A213" s="35"/>
      <c r="B213" s="34" t="s">
        <v>5</v>
      </c>
      <c r="C213" s="34"/>
      <c r="D213" s="34"/>
      <c r="E213" s="34"/>
      <c r="F213" s="26" t="s">
        <v>5</v>
      </c>
      <c r="G213" s="26" t="s">
        <v>5</v>
      </c>
      <c r="H213" s="47" t="s">
        <v>5</v>
      </c>
      <c r="I213" s="47" t="s">
        <v>5</v>
      </c>
      <c r="J213" s="116"/>
    </row>
    <row r="214" spans="1:10" ht="15" thickBot="1" x14ac:dyDescent="0.35">
      <c r="A214" s="35"/>
      <c r="B214" s="34"/>
      <c r="C214" s="34"/>
      <c r="D214" s="34"/>
      <c r="E214" s="34"/>
      <c r="F214" s="810" t="s">
        <v>308</v>
      </c>
      <c r="G214" s="811"/>
      <c r="H214" s="812"/>
      <c r="I214" s="789">
        <f>SUM(J23:J2122)</f>
        <v>57068.352000000006</v>
      </c>
      <c r="J214" s="790"/>
    </row>
  </sheetData>
  <sheetProtection algorithmName="SHA-512" hashValue="3ywgtWtORs1MM1yh7LviZrTEAj7zCk/UjqZBRijmhSLRbIs55n0oBXba9XsvlLfRhpxCuMvE65hQxeZUz9A5uQ==" saltValue="X0Xir7/er3IN6+Q3395x6Q==" spinCount="100000" sheet="1" objects="1" scenarios="1"/>
  <mergeCells count="218">
    <mergeCell ref="A19:A21"/>
    <mergeCell ref="B20:D20"/>
    <mergeCell ref="E20:G20"/>
    <mergeCell ref="H20:J20"/>
    <mergeCell ref="B21:D21"/>
    <mergeCell ref="E21:G21"/>
    <mergeCell ref="H21:J21"/>
    <mergeCell ref="B19:D19"/>
    <mergeCell ref="E19:G19"/>
    <mergeCell ref="H19:J19"/>
    <mergeCell ref="B208:E208"/>
    <mergeCell ref="B209:E209"/>
    <mergeCell ref="B210:E210"/>
    <mergeCell ref="B211:E211"/>
    <mergeCell ref="B212:E212"/>
    <mergeCell ref="B203:E203"/>
    <mergeCell ref="B204:E204"/>
    <mergeCell ref="B205:E205"/>
    <mergeCell ref="B206:E206"/>
    <mergeCell ref="B207:E207"/>
    <mergeCell ref="B198:E198"/>
    <mergeCell ref="B199:E199"/>
    <mergeCell ref="B200:E200"/>
    <mergeCell ref="B201:E201"/>
    <mergeCell ref="B202:E202"/>
    <mergeCell ref="B193:E193"/>
    <mergeCell ref="B194:E194"/>
    <mergeCell ref="B195:E195"/>
    <mergeCell ref="B196:E196"/>
    <mergeCell ref="B197:E197"/>
    <mergeCell ref="B188:E188"/>
    <mergeCell ref="B189:E189"/>
    <mergeCell ref="B190:E190"/>
    <mergeCell ref="B191:E191"/>
    <mergeCell ref="B192:E192"/>
    <mergeCell ref="B183:E183"/>
    <mergeCell ref="B184:E184"/>
    <mergeCell ref="B185:E185"/>
    <mergeCell ref="B186:E186"/>
    <mergeCell ref="B187:E187"/>
    <mergeCell ref="B178:E178"/>
    <mergeCell ref="B179:E179"/>
    <mergeCell ref="B180:E180"/>
    <mergeCell ref="B181:E181"/>
    <mergeCell ref="B182:E182"/>
    <mergeCell ref="B173:E173"/>
    <mergeCell ref="B174:E174"/>
    <mergeCell ref="B175:E175"/>
    <mergeCell ref="B176:E176"/>
    <mergeCell ref="B177:E177"/>
    <mergeCell ref="B168:E168"/>
    <mergeCell ref="B169:E169"/>
    <mergeCell ref="B170:E170"/>
    <mergeCell ref="B171:E171"/>
    <mergeCell ref="B172:E172"/>
    <mergeCell ref="B163:E163"/>
    <mergeCell ref="B164:E164"/>
    <mergeCell ref="B165:E165"/>
    <mergeCell ref="B166:E166"/>
    <mergeCell ref="B167:E167"/>
    <mergeCell ref="B159:E159"/>
    <mergeCell ref="B160:E160"/>
    <mergeCell ref="B161:E161"/>
    <mergeCell ref="B162:E162"/>
    <mergeCell ref="B153:E153"/>
    <mergeCell ref="B154:E154"/>
    <mergeCell ref="B155:E155"/>
    <mergeCell ref="B156:E156"/>
    <mergeCell ref="B157:E157"/>
    <mergeCell ref="B150:E150"/>
    <mergeCell ref="B151:E151"/>
    <mergeCell ref="B152:E152"/>
    <mergeCell ref="B143:E143"/>
    <mergeCell ref="B144:E144"/>
    <mergeCell ref="B145:E145"/>
    <mergeCell ref="B146:E146"/>
    <mergeCell ref="B147:E147"/>
    <mergeCell ref="B158:E158"/>
    <mergeCell ref="B141:E141"/>
    <mergeCell ref="B142:E142"/>
    <mergeCell ref="B133:E133"/>
    <mergeCell ref="B134:E134"/>
    <mergeCell ref="B135:E135"/>
    <mergeCell ref="B136:E136"/>
    <mergeCell ref="B137:E137"/>
    <mergeCell ref="B148:E148"/>
    <mergeCell ref="B149:E149"/>
    <mergeCell ref="B132:E132"/>
    <mergeCell ref="B123:E123"/>
    <mergeCell ref="B124:E124"/>
    <mergeCell ref="B125:E125"/>
    <mergeCell ref="B126:E126"/>
    <mergeCell ref="B127:E127"/>
    <mergeCell ref="B138:E138"/>
    <mergeCell ref="B139:E139"/>
    <mergeCell ref="B140:E140"/>
    <mergeCell ref="B113:E113"/>
    <mergeCell ref="B114:E114"/>
    <mergeCell ref="B115:E115"/>
    <mergeCell ref="B116:E116"/>
    <mergeCell ref="B117:E117"/>
    <mergeCell ref="B128:E128"/>
    <mergeCell ref="B129:E129"/>
    <mergeCell ref="B130:E130"/>
    <mergeCell ref="B131:E131"/>
    <mergeCell ref="B94:E94"/>
    <mergeCell ref="B83:E83"/>
    <mergeCell ref="B84:E84"/>
    <mergeCell ref="B85:E85"/>
    <mergeCell ref="B86:E86"/>
    <mergeCell ref="B87:E87"/>
    <mergeCell ref="B88:E88"/>
    <mergeCell ref="B76:E76"/>
    <mergeCell ref="B77:E77"/>
    <mergeCell ref="B89:E89"/>
    <mergeCell ref="B90:E90"/>
    <mergeCell ref="B91:E91"/>
    <mergeCell ref="B92:E92"/>
    <mergeCell ref="B93:E93"/>
    <mergeCell ref="B82:E82"/>
    <mergeCell ref="B101:E101"/>
    <mergeCell ref="B102:E102"/>
    <mergeCell ref="F214:H214"/>
    <mergeCell ref="B95:E95"/>
    <mergeCell ref="B96:E96"/>
    <mergeCell ref="B97:E97"/>
    <mergeCell ref="B98:E98"/>
    <mergeCell ref="B99:E99"/>
    <mergeCell ref="B100:E100"/>
    <mergeCell ref="B108:E108"/>
    <mergeCell ref="B109:E109"/>
    <mergeCell ref="B110:E110"/>
    <mergeCell ref="B111:E111"/>
    <mergeCell ref="B112:E112"/>
    <mergeCell ref="B103:E103"/>
    <mergeCell ref="B104:E104"/>
    <mergeCell ref="B105:E105"/>
    <mergeCell ref="B106:E106"/>
    <mergeCell ref="B107:E107"/>
    <mergeCell ref="B118:E118"/>
    <mergeCell ref="B119:E119"/>
    <mergeCell ref="B120:E120"/>
    <mergeCell ref="B121:E121"/>
    <mergeCell ref="B122:E122"/>
    <mergeCell ref="B71:E71"/>
    <mergeCell ref="B72:E72"/>
    <mergeCell ref="B73:E73"/>
    <mergeCell ref="B74:E74"/>
    <mergeCell ref="B75:E75"/>
    <mergeCell ref="B78:E78"/>
    <mergeCell ref="B79:E79"/>
    <mergeCell ref="B80:E80"/>
    <mergeCell ref="B81:E81"/>
    <mergeCell ref="B70:E70"/>
    <mergeCell ref="B59:E59"/>
    <mergeCell ref="B60:E60"/>
    <mergeCell ref="B61:E61"/>
    <mergeCell ref="B62:E62"/>
    <mergeCell ref="B63:E63"/>
    <mergeCell ref="B64:E64"/>
    <mergeCell ref="B65:E65"/>
    <mergeCell ref="B66:E66"/>
    <mergeCell ref="B67:E67"/>
    <mergeCell ref="B68:E68"/>
    <mergeCell ref="B69:E69"/>
    <mergeCell ref="B58:E58"/>
    <mergeCell ref="B47:E47"/>
    <mergeCell ref="B48:E48"/>
    <mergeCell ref="B49:E49"/>
    <mergeCell ref="B50:E50"/>
    <mergeCell ref="B51:E51"/>
    <mergeCell ref="B52:E52"/>
    <mergeCell ref="B53:E53"/>
    <mergeCell ref="B54:E54"/>
    <mergeCell ref="B55:E55"/>
    <mergeCell ref="B56:E56"/>
    <mergeCell ref="B57:E57"/>
    <mergeCell ref="B29:E29"/>
    <mergeCell ref="B30:E30"/>
    <mergeCell ref="B31:E31"/>
    <mergeCell ref="B32:E32"/>
    <mergeCell ref="B33:E33"/>
    <mergeCell ref="B46:E46"/>
    <mergeCell ref="B35:E35"/>
    <mergeCell ref="B36:E36"/>
    <mergeCell ref="B37:E37"/>
    <mergeCell ref="B38:E38"/>
    <mergeCell ref="B39:E39"/>
    <mergeCell ref="B40:E40"/>
    <mergeCell ref="B41:E41"/>
    <mergeCell ref="B42:E42"/>
    <mergeCell ref="B43:E43"/>
    <mergeCell ref="B44:E44"/>
    <mergeCell ref="B45:E45"/>
    <mergeCell ref="I214:J214"/>
    <mergeCell ref="A1:J1"/>
    <mergeCell ref="A2:J2"/>
    <mergeCell ref="B6:J6"/>
    <mergeCell ref="B7:J7"/>
    <mergeCell ref="B15:J15"/>
    <mergeCell ref="B8:J8"/>
    <mergeCell ref="B17:J17"/>
    <mergeCell ref="B18:J18"/>
    <mergeCell ref="B22:E22"/>
    <mergeCell ref="B9:J9"/>
    <mergeCell ref="B11:J11"/>
    <mergeCell ref="B12:J12"/>
    <mergeCell ref="B13:J13"/>
    <mergeCell ref="B14:J14"/>
    <mergeCell ref="B10:J10"/>
    <mergeCell ref="B16:J16"/>
    <mergeCell ref="B34:E34"/>
    <mergeCell ref="B23:E23"/>
    <mergeCell ref="B24:E24"/>
    <mergeCell ref="B25:E25"/>
    <mergeCell ref="B26:E26"/>
    <mergeCell ref="B27:E27"/>
    <mergeCell ref="B28:E28"/>
  </mergeCells>
  <dataValidations count="1">
    <dataValidation type="custom" allowBlank="1" showInputMessage="1" showErrorMessage="1" error="Must use a numerical value only in this cell." sqref="G23:I212">
      <formula1>ISNUMBER(G23)</formula1>
    </dataValidation>
  </dataValidations>
  <pageMargins left="0.7" right="0.7" top="0.75" bottom="0.75" header="0.3" footer="0.3"/>
  <pageSetup scale="71" fitToHeight="10" orientation="landscape" r:id="rId1"/>
  <headerFooter>
    <oddFooter>&amp;R&amp;A - 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3" tint="0.59999389629810485"/>
    <pageSetUpPr fitToPage="1"/>
  </sheetPr>
  <dimension ref="A1:L215"/>
  <sheetViews>
    <sheetView showGridLines="0" topLeftCell="B9" zoomScale="70" zoomScaleNormal="70" workbookViewId="0">
      <selection activeCell="B76" sqref="B76:F76"/>
    </sheetView>
  </sheetViews>
  <sheetFormatPr defaultColWidth="9.109375" defaultRowHeight="14.4" x14ac:dyDescent="0.3"/>
  <cols>
    <col min="1" max="1" width="25.6640625" style="6" customWidth="1"/>
    <col min="2" max="2" width="20.6640625" style="6" customWidth="1"/>
    <col min="3" max="5" width="15.6640625" style="6" customWidth="1"/>
    <col min="6" max="6" width="20.6640625" style="6" customWidth="1"/>
    <col min="7" max="8" width="15.6640625" style="6" customWidth="1"/>
    <col min="9" max="9" width="15.6640625" style="45" customWidth="1"/>
    <col min="10" max="10" width="15.6640625" style="20" customWidth="1"/>
    <col min="11" max="11" width="15.6640625" style="45" customWidth="1"/>
    <col min="12" max="16384" width="9.109375" style="6"/>
  </cols>
  <sheetData>
    <row r="1" spans="1:12" ht="18" x14ac:dyDescent="0.3">
      <c r="A1" s="752" t="str">
        <f>Scores!B1</f>
        <v>Attachment D: Cost Schedule</v>
      </c>
      <c r="B1" s="752"/>
      <c r="C1" s="752"/>
      <c r="D1" s="752"/>
      <c r="E1" s="752"/>
      <c r="F1" s="752"/>
      <c r="G1" s="752"/>
      <c r="H1" s="752"/>
      <c r="I1" s="752"/>
      <c r="J1" s="752"/>
      <c r="K1" s="752"/>
    </row>
    <row r="2" spans="1:12" s="21" customFormat="1" ht="18" customHeight="1" thickBot="1" x14ac:dyDescent="0.35">
      <c r="A2" s="758" t="s">
        <v>305</v>
      </c>
      <c r="B2" s="758"/>
      <c r="C2" s="758"/>
      <c r="D2" s="758"/>
      <c r="E2" s="758"/>
      <c r="F2" s="758"/>
      <c r="G2" s="758"/>
      <c r="H2" s="758"/>
      <c r="I2" s="758"/>
      <c r="J2" s="758"/>
      <c r="K2" s="758"/>
      <c r="L2" s="109"/>
    </row>
    <row r="3" spans="1:12" s="21" customFormat="1" ht="6.75" customHeight="1" x14ac:dyDescent="0.3">
      <c r="A3" s="593"/>
      <c r="B3" s="594"/>
      <c r="C3" s="594"/>
      <c r="D3" s="594"/>
      <c r="E3" s="594"/>
      <c r="F3" s="594"/>
      <c r="G3" s="594"/>
      <c r="H3" s="594"/>
      <c r="I3" s="594"/>
      <c r="J3" s="594"/>
      <c r="K3" s="595"/>
      <c r="L3" s="109"/>
    </row>
    <row r="4" spans="1:12" ht="18" customHeight="1" x14ac:dyDescent="0.3">
      <c r="A4" s="607" t="str">
        <f>Scores!B4</f>
        <v>Vendor Name:</v>
      </c>
      <c r="B4" s="80" t="str">
        <f>Scores!E4</f>
        <v xml:space="preserve">Allsteel Inc. </v>
      </c>
      <c r="C4" s="80"/>
      <c r="D4" s="80"/>
      <c r="E4" s="80"/>
      <c r="F4" s="80"/>
      <c r="G4" s="80"/>
      <c r="H4" s="80"/>
      <c r="I4" s="80"/>
      <c r="J4" s="80"/>
      <c r="K4" s="608"/>
      <c r="L4" s="110"/>
    </row>
    <row r="5" spans="1:12" s="21" customFormat="1" ht="9.75" customHeight="1" thickBot="1" x14ac:dyDescent="0.35">
      <c r="A5" s="591"/>
      <c r="B5" s="609"/>
      <c r="C5" s="609"/>
      <c r="D5" s="609"/>
      <c r="E5" s="609"/>
      <c r="F5" s="609"/>
      <c r="G5" s="609"/>
      <c r="H5" s="609"/>
      <c r="I5" s="609"/>
      <c r="J5" s="609"/>
      <c r="K5" s="610"/>
      <c r="L5" s="109"/>
    </row>
    <row r="6" spans="1:12" s="34" customFormat="1" ht="18" customHeight="1" x14ac:dyDescent="0.3">
      <c r="A6" s="121" t="s">
        <v>6</v>
      </c>
      <c r="B6" s="832"/>
      <c r="C6" s="833"/>
      <c r="D6" s="833"/>
      <c r="E6" s="833"/>
      <c r="F6" s="833"/>
      <c r="G6" s="833"/>
      <c r="H6" s="833"/>
      <c r="I6" s="833"/>
      <c r="J6" s="833"/>
      <c r="K6" s="834"/>
    </row>
    <row r="7" spans="1:12" s="34" customFormat="1" ht="32.1" customHeight="1" x14ac:dyDescent="0.3">
      <c r="A7" s="122">
        <v>1</v>
      </c>
      <c r="B7" s="794" t="s">
        <v>392</v>
      </c>
      <c r="C7" s="795"/>
      <c r="D7" s="795"/>
      <c r="E7" s="795"/>
      <c r="F7" s="795"/>
      <c r="G7" s="795"/>
      <c r="H7" s="795"/>
      <c r="I7" s="795"/>
      <c r="J7" s="795"/>
      <c r="K7" s="796"/>
    </row>
    <row r="8" spans="1:12" s="34" customFormat="1" ht="33" customHeight="1" x14ac:dyDescent="0.3">
      <c r="A8" s="122">
        <v>2</v>
      </c>
      <c r="B8" s="794" t="s">
        <v>469</v>
      </c>
      <c r="C8" s="795"/>
      <c r="D8" s="795"/>
      <c r="E8" s="795"/>
      <c r="F8" s="795"/>
      <c r="G8" s="795"/>
      <c r="H8" s="795"/>
      <c r="I8" s="795"/>
      <c r="J8" s="795"/>
      <c r="K8" s="796"/>
    </row>
    <row r="9" spans="1:12" s="34" customFormat="1" x14ac:dyDescent="0.3">
      <c r="A9" s="122">
        <v>3</v>
      </c>
      <c r="B9" s="795" t="s">
        <v>319</v>
      </c>
      <c r="C9" s="795"/>
      <c r="D9" s="795"/>
      <c r="E9" s="795"/>
      <c r="F9" s="795"/>
      <c r="G9" s="795"/>
      <c r="H9" s="795"/>
      <c r="I9" s="795"/>
      <c r="J9" s="795"/>
      <c r="K9" s="796"/>
    </row>
    <row r="10" spans="1:12" s="34" customFormat="1" ht="18" customHeight="1" x14ac:dyDescent="0.3">
      <c r="A10" s="122">
        <v>4</v>
      </c>
      <c r="B10" s="797" t="s">
        <v>192</v>
      </c>
      <c r="C10" s="797"/>
      <c r="D10" s="797"/>
      <c r="E10" s="797"/>
      <c r="F10" s="797"/>
      <c r="G10" s="797"/>
      <c r="H10" s="797"/>
      <c r="I10" s="797"/>
      <c r="J10" s="797"/>
      <c r="K10" s="798"/>
    </row>
    <row r="11" spans="1:12" s="34" customFormat="1" ht="18" customHeight="1" x14ac:dyDescent="0.3">
      <c r="A11" s="122">
        <v>5</v>
      </c>
      <c r="B11" s="804" t="s">
        <v>198</v>
      </c>
      <c r="C11" s="804"/>
      <c r="D11" s="804"/>
      <c r="E11" s="804"/>
      <c r="F11" s="804"/>
      <c r="G11" s="804"/>
      <c r="H11" s="804"/>
      <c r="I11" s="804"/>
      <c r="J11" s="804"/>
      <c r="K11" s="805"/>
    </row>
    <row r="12" spans="1:12" s="34" customFormat="1" ht="18" customHeight="1" x14ac:dyDescent="0.3">
      <c r="A12" s="122">
        <v>6</v>
      </c>
      <c r="B12" s="797" t="s">
        <v>193</v>
      </c>
      <c r="C12" s="797"/>
      <c r="D12" s="797"/>
      <c r="E12" s="797"/>
      <c r="F12" s="797"/>
      <c r="G12" s="797"/>
      <c r="H12" s="797"/>
      <c r="I12" s="797"/>
      <c r="J12" s="797"/>
      <c r="K12" s="798"/>
    </row>
    <row r="13" spans="1:12" s="34" customFormat="1" ht="18" customHeight="1" x14ac:dyDescent="0.3">
      <c r="A13" s="122">
        <v>7</v>
      </c>
      <c r="B13" s="797" t="s">
        <v>194</v>
      </c>
      <c r="C13" s="797"/>
      <c r="D13" s="797"/>
      <c r="E13" s="797"/>
      <c r="F13" s="797"/>
      <c r="G13" s="797"/>
      <c r="H13" s="797"/>
      <c r="I13" s="797"/>
      <c r="J13" s="797"/>
      <c r="K13" s="798"/>
    </row>
    <row r="14" spans="1:12" s="34" customFormat="1" ht="18" customHeight="1" x14ac:dyDescent="0.3">
      <c r="A14" s="122">
        <v>8</v>
      </c>
      <c r="B14" s="797" t="s">
        <v>195</v>
      </c>
      <c r="C14" s="797"/>
      <c r="D14" s="797"/>
      <c r="E14" s="797"/>
      <c r="F14" s="797"/>
      <c r="G14" s="797"/>
      <c r="H14" s="797"/>
      <c r="I14" s="797"/>
      <c r="J14" s="797"/>
      <c r="K14" s="798"/>
    </row>
    <row r="15" spans="1:12" s="34" customFormat="1" ht="18" customHeight="1" x14ac:dyDescent="0.3">
      <c r="A15" s="122">
        <v>9</v>
      </c>
      <c r="B15" s="797" t="s">
        <v>196</v>
      </c>
      <c r="C15" s="797"/>
      <c r="D15" s="797"/>
      <c r="E15" s="797"/>
      <c r="F15" s="797"/>
      <c r="G15" s="797"/>
      <c r="H15" s="797"/>
      <c r="I15" s="797"/>
      <c r="J15" s="797"/>
      <c r="K15" s="798"/>
    </row>
    <row r="16" spans="1:12" s="34" customFormat="1" ht="18" customHeight="1" x14ac:dyDescent="0.3">
      <c r="A16" s="122">
        <v>10</v>
      </c>
      <c r="B16" s="797" t="s">
        <v>397</v>
      </c>
      <c r="C16" s="797"/>
      <c r="D16" s="797"/>
      <c r="E16" s="797"/>
      <c r="F16" s="797"/>
      <c r="G16" s="797"/>
      <c r="H16" s="797"/>
      <c r="I16" s="797"/>
      <c r="J16" s="797"/>
      <c r="K16" s="798"/>
    </row>
    <row r="17" spans="1:11" s="34" customFormat="1" ht="18" customHeight="1" x14ac:dyDescent="0.3">
      <c r="A17" s="122">
        <v>11</v>
      </c>
      <c r="B17" s="797" t="s">
        <v>197</v>
      </c>
      <c r="C17" s="797"/>
      <c r="D17" s="797"/>
      <c r="E17" s="797"/>
      <c r="F17" s="797"/>
      <c r="G17" s="797"/>
      <c r="H17" s="797"/>
      <c r="I17" s="797"/>
      <c r="J17" s="797"/>
      <c r="K17" s="798"/>
    </row>
    <row r="18" spans="1:11" s="34" customFormat="1" ht="32.1" customHeight="1" thickBot="1" x14ac:dyDescent="0.35">
      <c r="A18" s="123">
        <v>12</v>
      </c>
      <c r="B18" s="799" t="s">
        <v>393</v>
      </c>
      <c r="C18" s="799"/>
      <c r="D18" s="799"/>
      <c r="E18" s="799"/>
      <c r="F18" s="799"/>
      <c r="G18" s="799"/>
      <c r="H18" s="799"/>
      <c r="I18" s="799"/>
      <c r="J18" s="799"/>
      <c r="K18" s="800"/>
    </row>
    <row r="19" spans="1:11" s="516" customFormat="1" ht="18" customHeight="1" thickBot="1" x14ac:dyDescent="0.35">
      <c r="A19" s="841" t="s">
        <v>503</v>
      </c>
      <c r="B19" s="844" t="s">
        <v>643</v>
      </c>
      <c r="C19" s="821"/>
      <c r="D19" s="821"/>
      <c r="E19" s="844"/>
      <c r="F19" s="821"/>
      <c r="G19" s="821"/>
      <c r="H19" s="820"/>
      <c r="I19" s="821"/>
      <c r="J19" s="822"/>
      <c r="K19" s="127"/>
    </row>
    <row r="20" spans="1:11" s="34" customFormat="1" ht="18" customHeight="1" thickBot="1" x14ac:dyDescent="0.35">
      <c r="A20" s="842"/>
      <c r="B20" s="844" t="s">
        <v>749</v>
      </c>
      <c r="C20" s="821"/>
      <c r="D20" s="821"/>
      <c r="E20" s="844"/>
      <c r="F20" s="821"/>
      <c r="G20" s="821"/>
      <c r="H20" s="820"/>
      <c r="I20" s="821"/>
      <c r="J20" s="822"/>
      <c r="K20" s="611"/>
    </row>
    <row r="21" spans="1:11" s="516" customFormat="1" ht="18" customHeight="1" thickBot="1" x14ac:dyDescent="0.35">
      <c r="A21" s="843"/>
      <c r="B21" s="844"/>
      <c r="C21" s="821"/>
      <c r="D21" s="821"/>
      <c r="E21" s="844"/>
      <c r="F21" s="821"/>
      <c r="G21" s="821"/>
      <c r="H21" s="820"/>
      <c r="I21" s="821"/>
      <c r="J21" s="822"/>
      <c r="K21" s="129"/>
    </row>
    <row r="22" spans="1:11" s="34" customFormat="1" ht="32.1" customHeight="1" x14ac:dyDescent="0.3">
      <c r="A22" s="130" t="s">
        <v>41</v>
      </c>
      <c r="B22" s="829" t="s">
        <v>42</v>
      </c>
      <c r="C22" s="830"/>
      <c r="D22" s="830"/>
      <c r="E22" s="830"/>
      <c r="F22" s="831"/>
      <c r="G22" s="131" t="s">
        <v>43</v>
      </c>
      <c r="H22" s="357" t="s">
        <v>44</v>
      </c>
      <c r="I22" s="132" t="s">
        <v>45</v>
      </c>
      <c r="J22" s="133" t="s">
        <v>46</v>
      </c>
      <c r="K22" s="134" t="s">
        <v>47</v>
      </c>
    </row>
    <row r="23" spans="1:11" s="34" customFormat="1" ht="18" customHeight="1" x14ac:dyDescent="0.3">
      <c r="A23" s="517" t="s">
        <v>644</v>
      </c>
      <c r="B23" s="826" t="s">
        <v>683</v>
      </c>
      <c r="C23" s="827"/>
      <c r="D23" s="827"/>
      <c r="E23" s="827"/>
      <c r="F23" s="828"/>
      <c r="G23" s="518" t="s">
        <v>684</v>
      </c>
      <c r="H23" s="518">
        <v>4</v>
      </c>
      <c r="I23" s="522">
        <v>62</v>
      </c>
      <c r="J23" s="636">
        <v>0.73599999999999999</v>
      </c>
      <c r="K23" s="135">
        <f>(I23-(I23*J23))*H23</f>
        <v>65.472000000000008</v>
      </c>
    </row>
    <row r="24" spans="1:11" s="34" customFormat="1" ht="18" customHeight="1" x14ac:dyDescent="0.3">
      <c r="A24" s="517" t="s">
        <v>561</v>
      </c>
      <c r="B24" s="823" t="s">
        <v>596</v>
      </c>
      <c r="C24" s="824"/>
      <c r="D24" s="824"/>
      <c r="E24" s="824"/>
      <c r="F24" s="825"/>
      <c r="G24" s="518" t="s">
        <v>685</v>
      </c>
      <c r="H24" s="518">
        <v>26</v>
      </c>
      <c r="I24" s="522">
        <v>235</v>
      </c>
      <c r="J24" s="636">
        <v>0.73599999999999999</v>
      </c>
      <c r="K24" s="135">
        <f t="shared" ref="K24:K87" si="0">(I24-(I24*J24))*H24</f>
        <v>1613.0399999999997</v>
      </c>
    </row>
    <row r="25" spans="1:11" s="34" customFormat="1" ht="18" customHeight="1" x14ac:dyDescent="0.3">
      <c r="A25" s="517" t="s">
        <v>645</v>
      </c>
      <c r="B25" s="823" t="s">
        <v>686</v>
      </c>
      <c r="C25" s="824"/>
      <c r="D25" s="824"/>
      <c r="E25" s="824"/>
      <c r="F25" s="825"/>
      <c r="G25" s="518" t="s">
        <v>685</v>
      </c>
      <c r="H25" s="518">
        <v>10</v>
      </c>
      <c r="I25" s="522">
        <v>285</v>
      </c>
      <c r="J25" s="636">
        <v>0.73599999999999999</v>
      </c>
      <c r="K25" s="135">
        <f t="shared" si="0"/>
        <v>752.40000000000009</v>
      </c>
    </row>
    <row r="26" spans="1:11" s="34" customFormat="1" ht="18" customHeight="1" x14ac:dyDescent="0.3">
      <c r="A26" s="517" t="s">
        <v>646</v>
      </c>
      <c r="B26" s="823" t="s">
        <v>687</v>
      </c>
      <c r="C26" s="824"/>
      <c r="D26" s="824"/>
      <c r="E26" s="824"/>
      <c r="F26" s="825"/>
      <c r="G26" s="518" t="s">
        <v>685</v>
      </c>
      <c r="H26" s="518">
        <v>2</v>
      </c>
      <c r="I26" s="522">
        <v>153</v>
      </c>
      <c r="J26" s="636">
        <v>0.73599999999999999</v>
      </c>
      <c r="K26" s="135">
        <f t="shared" si="0"/>
        <v>80.783999999999992</v>
      </c>
    </row>
    <row r="27" spans="1:11" s="34" customFormat="1" ht="18" customHeight="1" x14ac:dyDescent="0.3">
      <c r="A27" s="517" t="s">
        <v>648</v>
      </c>
      <c r="B27" s="823" t="s">
        <v>688</v>
      </c>
      <c r="C27" s="824"/>
      <c r="D27" s="824"/>
      <c r="E27" s="824"/>
      <c r="F27" s="825"/>
      <c r="G27" s="518" t="s">
        <v>694</v>
      </c>
      <c r="H27" s="518">
        <v>12</v>
      </c>
      <c r="I27" s="522">
        <v>42</v>
      </c>
      <c r="J27" s="636">
        <v>0.73599999999999999</v>
      </c>
      <c r="K27" s="135">
        <f t="shared" si="0"/>
        <v>133.05600000000001</v>
      </c>
    </row>
    <row r="28" spans="1:11" s="34" customFormat="1" ht="18" customHeight="1" x14ac:dyDescent="0.3">
      <c r="A28" s="517" t="s">
        <v>647</v>
      </c>
      <c r="B28" s="823" t="s">
        <v>689</v>
      </c>
      <c r="C28" s="824"/>
      <c r="D28" s="824"/>
      <c r="E28" s="824"/>
      <c r="F28" s="825"/>
      <c r="G28" s="518" t="s">
        <v>694</v>
      </c>
      <c r="H28" s="518">
        <v>12</v>
      </c>
      <c r="I28" s="522">
        <v>42</v>
      </c>
      <c r="J28" s="636">
        <v>0.73599999999999999</v>
      </c>
      <c r="K28" s="135">
        <f t="shared" si="0"/>
        <v>133.05600000000001</v>
      </c>
    </row>
    <row r="29" spans="1:11" s="34" customFormat="1" ht="18" customHeight="1" x14ac:dyDescent="0.3">
      <c r="A29" s="517" t="s">
        <v>649</v>
      </c>
      <c r="B29" s="823" t="s">
        <v>690</v>
      </c>
      <c r="C29" s="824"/>
      <c r="D29" s="824"/>
      <c r="E29" s="824"/>
      <c r="F29" s="825"/>
      <c r="G29" s="518" t="s">
        <v>694</v>
      </c>
      <c r="H29" s="518">
        <v>12</v>
      </c>
      <c r="I29" s="522">
        <v>42</v>
      </c>
      <c r="J29" s="636">
        <v>0.73599999999999999</v>
      </c>
      <c r="K29" s="135">
        <f t="shared" si="0"/>
        <v>133.05600000000001</v>
      </c>
    </row>
    <row r="30" spans="1:11" s="34" customFormat="1" ht="18" customHeight="1" x14ac:dyDescent="0.3">
      <c r="A30" s="517" t="s">
        <v>650</v>
      </c>
      <c r="B30" s="823" t="s">
        <v>691</v>
      </c>
      <c r="C30" s="824"/>
      <c r="D30" s="824"/>
      <c r="E30" s="824"/>
      <c r="F30" s="825"/>
      <c r="G30" s="518" t="s">
        <v>694</v>
      </c>
      <c r="H30" s="518">
        <v>12</v>
      </c>
      <c r="I30" s="522">
        <v>42</v>
      </c>
      <c r="J30" s="636">
        <v>0.73599999999999999</v>
      </c>
      <c r="K30" s="135">
        <f t="shared" si="0"/>
        <v>133.05600000000001</v>
      </c>
    </row>
    <row r="31" spans="1:11" s="34" customFormat="1" ht="18" customHeight="1" x14ac:dyDescent="0.3">
      <c r="A31" s="517" t="s">
        <v>651</v>
      </c>
      <c r="B31" s="823" t="s">
        <v>692</v>
      </c>
      <c r="C31" s="824"/>
      <c r="D31" s="824"/>
      <c r="E31" s="824"/>
      <c r="F31" s="825"/>
      <c r="G31" s="518" t="s">
        <v>694</v>
      </c>
      <c r="H31" s="518">
        <v>2</v>
      </c>
      <c r="I31" s="522">
        <v>248</v>
      </c>
      <c r="J31" s="636">
        <v>0.73599999999999999</v>
      </c>
      <c r="K31" s="135">
        <f t="shared" si="0"/>
        <v>130.94400000000002</v>
      </c>
    </row>
    <row r="32" spans="1:11" s="34" customFormat="1" ht="18" customHeight="1" x14ac:dyDescent="0.3">
      <c r="A32" s="517" t="s">
        <v>652</v>
      </c>
      <c r="B32" s="823" t="s">
        <v>693</v>
      </c>
      <c r="C32" s="824"/>
      <c r="D32" s="824"/>
      <c r="E32" s="824"/>
      <c r="F32" s="825"/>
      <c r="G32" s="518" t="s">
        <v>740</v>
      </c>
      <c r="H32" s="518">
        <v>23</v>
      </c>
      <c r="I32" s="522">
        <v>383</v>
      </c>
      <c r="J32" s="636">
        <v>0.73599999999999999</v>
      </c>
      <c r="K32" s="135">
        <f t="shared" si="0"/>
        <v>2325.5760000000005</v>
      </c>
    </row>
    <row r="33" spans="1:11" s="34" customFormat="1" ht="18" customHeight="1" x14ac:dyDescent="0.3">
      <c r="A33" s="517" t="s">
        <v>567</v>
      </c>
      <c r="B33" s="823" t="s">
        <v>602</v>
      </c>
      <c r="C33" s="824"/>
      <c r="D33" s="824"/>
      <c r="E33" s="824"/>
      <c r="F33" s="825"/>
      <c r="G33" s="518" t="s">
        <v>695</v>
      </c>
      <c r="H33" s="518">
        <v>1</v>
      </c>
      <c r="I33" s="522">
        <v>317</v>
      </c>
      <c r="J33" s="636">
        <v>0.73599999999999999</v>
      </c>
      <c r="K33" s="135">
        <f t="shared" si="0"/>
        <v>83.688000000000017</v>
      </c>
    </row>
    <row r="34" spans="1:11" s="34" customFormat="1" ht="18" customHeight="1" x14ac:dyDescent="0.3">
      <c r="A34" s="517" t="s">
        <v>568</v>
      </c>
      <c r="B34" s="823" t="s">
        <v>603</v>
      </c>
      <c r="C34" s="824"/>
      <c r="D34" s="824"/>
      <c r="E34" s="824"/>
      <c r="F34" s="825"/>
      <c r="G34" s="518" t="s">
        <v>696</v>
      </c>
      <c r="H34" s="518">
        <v>24</v>
      </c>
      <c r="I34" s="522">
        <v>938</v>
      </c>
      <c r="J34" s="636">
        <v>0.73599999999999999</v>
      </c>
      <c r="K34" s="135">
        <f t="shared" si="0"/>
        <v>5943.1680000000015</v>
      </c>
    </row>
    <row r="35" spans="1:11" s="34" customFormat="1" ht="18" customHeight="1" x14ac:dyDescent="0.3">
      <c r="A35" s="517" t="s">
        <v>569</v>
      </c>
      <c r="B35" s="823" t="s">
        <v>604</v>
      </c>
      <c r="C35" s="824"/>
      <c r="D35" s="824"/>
      <c r="E35" s="824"/>
      <c r="F35" s="825"/>
      <c r="G35" s="518" t="s">
        <v>696</v>
      </c>
      <c r="H35" s="518">
        <v>25</v>
      </c>
      <c r="I35" s="522">
        <v>536</v>
      </c>
      <c r="J35" s="636">
        <v>0.73599999999999999</v>
      </c>
      <c r="K35" s="135">
        <f t="shared" si="0"/>
        <v>3537.6000000000004</v>
      </c>
    </row>
    <row r="36" spans="1:11" s="34" customFormat="1" ht="18" customHeight="1" x14ac:dyDescent="0.3">
      <c r="A36" s="517" t="s">
        <v>741</v>
      </c>
      <c r="B36" s="823" t="s">
        <v>742</v>
      </c>
      <c r="C36" s="824"/>
      <c r="D36" s="824"/>
      <c r="E36" s="824"/>
      <c r="F36" s="825"/>
      <c r="G36" s="518" t="s">
        <v>743</v>
      </c>
      <c r="H36" s="518">
        <v>23</v>
      </c>
      <c r="I36" s="522">
        <v>2224</v>
      </c>
      <c r="J36" s="636">
        <v>0.73599999999999999</v>
      </c>
      <c r="K36" s="135">
        <f t="shared" si="0"/>
        <v>13504.127999999999</v>
      </c>
    </row>
    <row r="37" spans="1:11" s="34" customFormat="1" ht="18" customHeight="1" x14ac:dyDescent="0.3">
      <c r="A37" s="517" t="s">
        <v>570</v>
      </c>
      <c r="B37" s="823" t="s">
        <v>605</v>
      </c>
      <c r="C37" s="824"/>
      <c r="D37" s="824"/>
      <c r="E37" s="824"/>
      <c r="F37" s="825"/>
      <c r="G37" s="518" t="s">
        <v>697</v>
      </c>
      <c r="H37" s="518">
        <v>24</v>
      </c>
      <c r="I37" s="522">
        <v>192</v>
      </c>
      <c r="J37" s="636">
        <v>0.73599999999999999</v>
      </c>
      <c r="K37" s="135">
        <f t="shared" si="0"/>
        <v>1216.5119999999997</v>
      </c>
    </row>
    <row r="38" spans="1:11" s="34" customFormat="1" ht="18" customHeight="1" x14ac:dyDescent="0.3">
      <c r="A38" s="517" t="s">
        <v>653</v>
      </c>
      <c r="B38" s="823" t="s">
        <v>698</v>
      </c>
      <c r="C38" s="824"/>
      <c r="D38" s="824"/>
      <c r="E38" s="824"/>
      <c r="F38" s="825"/>
      <c r="G38" s="518" t="s">
        <v>699</v>
      </c>
      <c r="H38" s="518">
        <v>24</v>
      </c>
      <c r="I38" s="522">
        <v>91</v>
      </c>
      <c r="J38" s="636">
        <v>0.73599999999999999</v>
      </c>
      <c r="K38" s="135">
        <f t="shared" si="0"/>
        <v>576.57600000000002</v>
      </c>
    </row>
    <row r="39" spans="1:11" s="34" customFormat="1" ht="18" customHeight="1" x14ac:dyDescent="0.3">
      <c r="A39" s="517" t="s">
        <v>654</v>
      </c>
      <c r="B39" s="823" t="s">
        <v>700</v>
      </c>
      <c r="C39" s="824"/>
      <c r="D39" s="824"/>
      <c r="E39" s="824"/>
      <c r="F39" s="825"/>
      <c r="G39" s="518" t="s">
        <v>699</v>
      </c>
      <c r="H39" s="518">
        <v>24</v>
      </c>
      <c r="I39" s="522">
        <v>91</v>
      </c>
      <c r="J39" s="636">
        <v>0.73599999999999999</v>
      </c>
      <c r="K39" s="135">
        <f t="shared" si="0"/>
        <v>576.57600000000002</v>
      </c>
    </row>
    <row r="40" spans="1:11" s="34" customFormat="1" ht="18" customHeight="1" x14ac:dyDescent="0.3">
      <c r="A40" s="517" t="s">
        <v>571</v>
      </c>
      <c r="B40" s="823" t="s">
        <v>606</v>
      </c>
      <c r="C40" s="824"/>
      <c r="D40" s="824"/>
      <c r="E40" s="824"/>
      <c r="F40" s="825"/>
      <c r="G40" s="518" t="s">
        <v>701</v>
      </c>
      <c r="H40" s="518">
        <v>24</v>
      </c>
      <c r="I40" s="522">
        <v>212</v>
      </c>
      <c r="J40" s="636">
        <v>0.73599999999999999</v>
      </c>
      <c r="K40" s="135">
        <f t="shared" si="0"/>
        <v>1343.2319999999997</v>
      </c>
    </row>
    <row r="41" spans="1:11" s="34" customFormat="1" ht="18" customHeight="1" x14ac:dyDescent="0.3">
      <c r="A41" s="517" t="s">
        <v>572</v>
      </c>
      <c r="B41" s="823" t="s">
        <v>607</v>
      </c>
      <c r="C41" s="824"/>
      <c r="D41" s="824"/>
      <c r="E41" s="824"/>
      <c r="F41" s="825"/>
      <c r="G41" s="518" t="s">
        <v>702</v>
      </c>
      <c r="H41" s="518">
        <v>48</v>
      </c>
      <c r="I41" s="522">
        <v>721</v>
      </c>
      <c r="J41" s="636">
        <v>0.73599999999999999</v>
      </c>
      <c r="K41" s="135">
        <f t="shared" si="0"/>
        <v>9136.5120000000024</v>
      </c>
    </row>
    <row r="42" spans="1:11" s="34" customFormat="1" ht="18" customHeight="1" x14ac:dyDescent="0.3">
      <c r="A42" s="517" t="s">
        <v>655</v>
      </c>
      <c r="B42" s="823" t="s">
        <v>592</v>
      </c>
      <c r="C42" s="824"/>
      <c r="D42" s="824"/>
      <c r="E42" s="824"/>
      <c r="F42" s="825"/>
      <c r="G42" s="518" t="s">
        <v>703</v>
      </c>
      <c r="H42" s="518">
        <v>25</v>
      </c>
      <c r="I42" s="522">
        <v>377</v>
      </c>
      <c r="J42" s="636">
        <v>0.73599999999999999</v>
      </c>
      <c r="K42" s="135">
        <f t="shared" si="0"/>
        <v>2488.2000000000007</v>
      </c>
    </row>
    <row r="43" spans="1:11" s="34" customFormat="1" ht="18" customHeight="1" x14ac:dyDescent="0.3">
      <c r="A43" s="517" t="s">
        <v>656</v>
      </c>
      <c r="B43" s="823" t="s">
        <v>704</v>
      </c>
      <c r="C43" s="824"/>
      <c r="D43" s="824"/>
      <c r="E43" s="824"/>
      <c r="F43" s="825"/>
      <c r="G43" s="518" t="s">
        <v>703</v>
      </c>
      <c r="H43" s="518">
        <v>1</v>
      </c>
      <c r="I43" s="522">
        <v>412</v>
      </c>
      <c r="J43" s="636">
        <v>0.73599999999999999</v>
      </c>
      <c r="K43" s="135">
        <f t="shared" si="0"/>
        <v>108.76800000000003</v>
      </c>
    </row>
    <row r="44" spans="1:11" s="34" customFormat="1" ht="18" customHeight="1" x14ac:dyDescent="0.3">
      <c r="A44" s="517" t="s">
        <v>657</v>
      </c>
      <c r="B44" s="823" t="s">
        <v>705</v>
      </c>
      <c r="C44" s="824"/>
      <c r="D44" s="824"/>
      <c r="E44" s="824"/>
      <c r="F44" s="825"/>
      <c r="G44" s="518" t="s">
        <v>729</v>
      </c>
      <c r="H44" s="518">
        <v>24</v>
      </c>
      <c r="I44" s="522">
        <v>636</v>
      </c>
      <c r="J44" s="636">
        <v>0.73599999999999999</v>
      </c>
      <c r="K44" s="135">
        <f t="shared" si="0"/>
        <v>4029.6959999999999</v>
      </c>
    </row>
    <row r="45" spans="1:11" s="34" customFormat="1" ht="18" customHeight="1" x14ac:dyDescent="0.3">
      <c r="A45" s="517" t="s">
        <v>588</v>
      </c>
      <c r="B45" s="823" t="s">
        <v>623</v>
      </c>
      <c r="C45" s="824"/>
      <c r="D45" s="824"/>
      <c r="E45" s="824"/>
      <c r="F45" s="825"/>
      <c r="G45" s="518" t="s">
        <v>730</v>
      </c>
      <c r="H45" s="518">
        <v>12</v>
      </c>
      <c r="I45" s="522">
        <v>65</v>
      </c>
      <c r="J45" s="636">
        <v>0.73599999999999999</v>
      </c>
      <c r="K45" s="135">
        <f t="shared" si="0"/>
        <v>205.92000000000004</v>
      </c>
    </row>
    <row r="46" spans="1:11" s="34" customFormat="1" ht="18" customHeight="1" x14ac:dyDescent="0.3">
      <c r="A46" s="517" t="s">
        <v>589</v>
      </c>
      <c r="B46" s="823" t="s">
        <v>624</v>
      </c>
      <c r="C46" s="824"/>
      <c r="D46" s="824"/>
      <c r="E46" s="824"/>
      <c r="F46" s="825"/>
      <c r="G46" s="518" t="s">
        <v>730</v>
      </c>
      <c r="H46" s="518">
        <v>13</v>
      </c>
      <c r="I46" s="522">
        <v>65</v>
      </c>
      <c r="J46" s="636">
        <v>0.73599999999999999</v>
      </c>
      <c r="K46" s="135">
        <f t="shared" si="0"/>
        <v>223.08000000000004</v>
      </c>
    </row>
    <row r="47" spans="1:11" s="34" customFormat="1" ht="18" customHeight="1" x14ac:dyDescent="0.3">
      <c r="A47" s="517" t="s">
        <v>658</v>
      </c>
      <c r="B47" s="823" t="s">
        <v>706</v>
      </c>
      <c r="C47" s="824"/>
      <c r="D47" s="824"/>
      <c r="E47" s="824"/>
      <c r="F47" s="825"/>
      <c r="G47" s="518" t="s">
        <v>731</v>
      </c>
      <c r="H47" s="518">
        <v>3</v>
      </c>
      <c r="I47" s="522">
        <v>284</v>
      </c>
      <c r="J47" s="636">
        <v>0.73599999999999999</v>
      </c>
      <c r="K47" s="135">
        <f t="shared" si="0"/>
        <v>224.928</v>
      </c>
    </row>
    <row r="48" spans="1:11" s="34" customFormat="1" ht="18" customHeight="1" x14ac:dyDescent="0.3">
      <c r="A48" s="517" t="s">
        <v>659</v>
      </c>
      <c r="B48" s="823" t="s">
        <v>707</v>
      </c>
      <c r="C48" s="824"/>
      <c r="D48" s="824"/>
      <c r="E48" s="824"/>
      <c r="F48" s="825"/>
      <c r="G48" s="518" t="s">
        <v>731</v>
      </c>
      <c r="H48" s="518">
        <v>23</v>
      </c>
      <c r="I48" s="522">
        <v>278</v>
      </c>
      <c r="J48" s="636">
        <v>0.73599999999999999</v>
      </c>
      <c r="K48" s="135">
        <f t="shared" si="0"/>
        <v>1688.0159999999998</v>
      </c>
    </row>
    <row r="49" spans="1:11" s="34" customFormat="1" ht="18" customHeight="1" x14ac:dyDescent="0.3">
      <c r="A49" s="517" t="s">
        <v>660</v>
      </c>
      <c r="B49" s="823" t="s">
        <v>708</v>
      </c>
      <c r="C49" s="824"/>
      <c r="D49" s="824"/>
      <c r="E49" s="824"/>
      <c r="F49" s="825"/>
      <c r="G49" s="518" t="s">
        <v>731</v>
      </c>
      <c r="H49" s="518">
        <v>23</v>
      </c>
      <c r="I49" s="522">
        <v>295</v>
      </c>
      <c r="J49" s="636">
        <v>0.73599999999999999</v>
      </c>
      <c r="K49" s="135">
        <f t="shared" si="0"/>
        <v>1791.2399999999998</v>
      </c>
    </row>
    <row r="50" spans="1:11" s="34" customFormat="1" ht="18" customHeight="1" x14ac:dyDescent="0.3">
      <c r="A50" s="517" t="s">
        <v>661</v>
      </c>
      <c r="B50" s="823" t="s">
        <v>709</v>
      </c>
      <c r="C50" s="824"/>
      <c r="D50" s="824"/>
      <c r="E50" s="824"/>
      <c r="F50" s="825"/>
      <c r="G50" s="518" t="s">
        <v>731</v>
      </c>
      <c r="H50" s="518">
        <v>58</v>
      </c>
      <c r="I50" s="522">
        <v>316</v>
      </c>
      <c r="J50" s="636">
        <v>0.73599999999999999</v>
      </c>
      <c r="K50" s="135">
        <f t="shared" si="0"/>
        <v>4838.5920000000006</v>
      </c>
    </row>
    <row r="51" spans="1:11" s="34" customFormat="1" ht="18" customHeight="1" x14ac:dyDescent="0.3">
      <c r="A51" s="517" t="s">
        <v>661</v>
      </c>
      <c r="B51" s="823" t="s">
        <v>709</v>
      </c>
      <c r="C51" s="824"/>
      <c r="D51" s="824"/>
      <c r="E51" s="824"/>
      <c r="F51" s="825"/>
      <c r="G51" s="518" t="s">
        <v>731</v>
      </c>
      <c r="H51" s="518">
        <v>22</v>
      </c>
      <c r="I51" s="522">
        <v>316</v>
      </c>
      <c r="J51" s="636">
        <v>0.73599999999999999</v>
      </c>
      <c r="K51" s="135">
        <f t="shared" si="0"/>
        <v>1835.3280000000002</v>
      </c>
    </row>
    <row r="52" spans="1:11" s="34" customFormat="1" ht="18" customHeight="1" x14ac:dyDescent="0.3">
      <c r="A52" s="517" t="s">
        <v>662</v>
      </c>
      <c r="B52" s="823" t="s">
        <v>710</v>
      </c>
      <c r="C52" s="824"/>
      <c r="D52" s="824"/>
      <c r="E52" s="824"/>
      <c r="F52" s="825"/>
      <c r="G52" s="518" t="s">
        <v>732</v>
      </c>
      <c r="H52" s="518">
        <v>1</v>
      </c>
      <c r="I52" s="522">
        <v>79</v>
      </c>
      <c r="J52" s="636">
        <v>0.73599999999999999</v>
      </c>
      <c r="K52" s="135">
        <f t="shared" si="0"/>
        <v>20.856000000000002</v>
      </c>
    </row>
    <row r="53" spans="1:11" s="34" customFormat="1" ht="18" customHeight="1" x14ac:dyDescent="0.3">
      <c r="A53" s="517" t="s">
        <v>663</v>
      </c>
      <c r="B53" s="823" t="s">
        <v>711</v>
      </c>
      <c r="C53" s="824"/>
      <c r="D53" s="824"/>
      <c r="E53" s="824"/>
      <c r="F53" s="825"/>
      <c r="G53" s="518" t="s">
        <v>733</v>
      </c>
      <c r="H53" s="518">
        <v>23</v>
      </c>
      <c r="I53" s="522">
        <v>53</v>
      </c>
      <c r="J53" s="636">
        <v>0.73599999999999999</v>
      </c>
      <c r="K53" s="135">
        <f t="shared" si="0"/>
        <v>321.81599999999992</v>
      </c>
    </row>
    <row r="54" spans="1:11" s="34" customFormat="1" ht="18" customHeight="1" x14ac:dyDescent="0.3">
      <c r="A54" s="517" t="s">
        <v>664</v>
      </c>
      <c r="B54" s="823" t="s">
        <v>712</v>
      </c>
      <c r="C54" s="824"/>
      <c r="D54" s="824"/>
      <c r="E54" s="824"/>
      <c r="F54" s="825"/>
      <c r="G54" s="518" t="s">
        <v>733</v>
      </c>
      <c r="H54" s="518">
        <v>23</v>
      </c>
      <c r="I54" s="522">
        <v>66</v>
      </c>
      <c r="J54" s="636">
        <v>0.73599999999999999</v>
      </c>
      <c r="K54" s="135">
        <f t="shared" si="0"/>
        <v>400.75200000000001</v>
      </c>
    </row>
    <row r="55" spans="1:11" s="34" customFormat="1" ht="18" customHeight="1" x14ac:dyDescent="0.3">
      <c r="A55" s="517" t="s">
        <v>665</v>
      </c>
      <c r="B55" s="823" t="s">
        <v>713</v>
      </c>
      <c r="C55" s="824"/>
      <c r="D55" s="824"/>
      <c r="E55" s="824"/>
      <c r="F55" s="825"/>
      <c r="G55" s="518" t="s">
        <v>732</v>
      </c>
      <c r="H55" s="518">
        <v>1</v>
      </c>
      <c r="I55" s="522">
        <v>94</v>
      </c>
      <c r="J55" s="636">
        <v>0.73599999999999999</v>
      </c>
      <c r="K55" s="135">
        <f t="shared" si="0"/>
        <v>24.816000000000003</v>
      </c>
    </row>
    <row r="56" spans="1:11" s="34" customFormat="1" ht="18" customHeight="1" x14ac:dyDescent="0.3">
      <c r="A56" s="517" t="s">
        <v>666</v>
      </c>
      <c r="B56" s="823" t="s">
        <v>714</v>
      </c>
      <c r="C56" s="824"/>
      <c r="D56" s="824"/>
      <c r="E56" s="824"/>
      <c r="F56" s="825"/>
      <c r="G56" s="518" t="s">
        <v>734</v>
      </c>
      <c r="H56" s="518">
        <v>2</v>
      </c>
      <c r="I56" s="522">
        <v>154</v>
      </c>
      <c r="J56" s="636">
        <v>0.73599999999999999</v>
      </c>
      <c r="K56" s="135">
        <f t="shared" si="0"/>
        <v>81.312000000000012</v>
      </c>
    </row>
    <row r="57" spans="1:11" s="34" customFormat="1" ht="18" customHeight="1" x14ac:dyDescent="0.3">
      <c r="A57" s="517" t="s">
        <v>667</v>
      </c>
      <c r="B57" s="823" t="s">
        <v>715</v>
      </c>
      <c r="C57" s="824"/>
      <c r="D57" s="824"/>
      <c r="E57" s="824"/>
      <c r="F57" s="825"/>
      <c r="G57" s="518" t="s">
        <v>733</v>
      </c>
      <c r="H57" s="518">
        <v>58</v>
      </c>
      <c r="I57" s="522">
        <v>78</v>
      </c>
      <c r="J57" s="636">
        <v>0.73599999999999999</v>
      </c>
      <c r="K57" s="135">
        <f t="shared" si="0"/>
        <v>1194.336</v>
      </c>
    </row>
    <row r="58" spans="1:11" s="34" customFormat="1" ht="18" customHeight="1" x14ac:dyDescent="0.3">
      <c r="A58" s="517" t="s">
        <v>667</v>
      </c>
      <c r="B58" s="823" t="s">
        <v>715</v>
      </c>
      <c r="C58" s="824"/>
      <c r="D58" s="824"/>
      <c r="E58" s="824"/>
      <c r="F58" s="825"/>
      <c r="G58" s="518" t="s">
        <v>733</v>
      </c>
      <c r="H58" s="518">
        <v>22</v>
      </c>
      <c r="I58" s="522">
        <v>78</v>
      </c>
      <c r="J58" s="636">
        <v>0.73599999999999999</v>
      </c>
      <c r="K58" s="135">
        <f t="shared" si="0"/>
        <v>453.024</v>
      </c>
    </row>
    <row r="59" spans="1:11" s="34" customFormat="1" ht="18" customHeight="1" x14ac:dyDescent="0.3">
      <c r="A59" s="517" t="s">
        <v>667</v>
      </c>
      <c r="B59" s="823" t="s">
        <v>715</v>
      </c>
      <c r="C59" s="824"/>
      <c r="D59" s="824"/>
      <c r="E59" s="824"/>
      <c r="F59" s="825"/>
      <c r="G59" s="518" t="s">
        <v>733</v>
      </c>
      <c r="H59" s="518">
        <v>3</v>
      </c>
      <c r="I59" s="522">
        <v>78</v>
      </c>
      <c r="J59" s="636">
        <v>0.73599999999999999</v>
      </c>
      <c r="K59" s="135">
        <f t="shared" si="0"/>
        <v>61.775999999999996</v>
      </c>
    </row>
    <row r="60" spans="1:11" s="34" customFormat="1" ht="18" customHeight="1" x14ac:dyDescent="0.3">
      <c r="A60" s="517" t="s">
        <v>668</v>
      </c>
      <c r="B60" s="823" t="s">
        <v>716</v>
      </c>
      <c r="C60" s="824"/>
      <c r="D60" s="824"/>
      <c r="E60" s="824"/>
      <c r="F60" s="825"/>
      <c r="G60" s="518" t="s">
        <v>732</v>
      </c>
      <c r="H60" s="518">
        <v>47</v>
      </c>
      <c r="I60" s="522">
        <v>108</v>
      </c>
      <c r="J60" s="636">
        <v>0.73599999999999999</v>
      </c>
      <c r="K60" s="135">
        <f t="shared" si="0"/>
        <v>1340.0640000000001</v>
      </c>
    </row>
    <row r="61" spans="1:11" s="34" customFormat="1" ht="18" customHeight="1" x14ac:dyDescent="0.3">
      <c r="A61" s="517" t="s">
        <v>669</v>
      </c>
      <c r="B61" s="823" t="s">
        <v>717</v>
      </c>
      <c r="C61" s="824"/>
      <c r="D61" s="824"/>
      <c r="E61" s="824"/>
      <c r="F61" s="825"/>
      <c r="G61" s="518" t="s">
        <v>734</v>
      </c>
      <c r="H61" s="518">
        <v>7</v>
      </c>
      <c r="I61" s="522">
        <v>165</v>
      </c>
      <c r="J61" s="636">
        <v>0.73599999999999999</v>
      </c>
      <c r="K61" s="135">
        <f t="shared" si="0"/>
        <v>304.92</v>
      </c>
    </row>
    <row r="62" spans="1:11" s="34" customFormat="1" ht="18" customHeight="1" x14ac:dyDescent="0.3">
      <c r="A62" s="517" t="s">
        <v>670</v>
      </c>
      <c r="B62" s="823" t="s">
        <v>718</v>
      </c>
      <c r="C62" s="824"/>
      <c r="D62" s="824"/>
      <c r="E62" s="824"/>
      <c r="F62" s="825"/>
      <c r="G62" s="518" t="s">
        <v>734</v>
      </c>
      <c r="H62" s="518">
        <v>24</v>
      </c>
      <c r="I62" s="522">
        <v>165</v>
      </c>
      <c r="J62" s="636">
        <v>0.73599999999999999</v>
      </c>
      <c r="K62" s="135">
        <f t="shared" si="0"/>
        <v>1045.44</v>
      </c>
    </row>
    <row r="63" spans="1:11" s="34" customFormat="1" ht="18" customHeight="1" x14ac:dyDescent="0.3">
      <c r="A63" s="136" t="s">
        <v>671</v>
      </c>
      <c r="B63" s="823" t="s">
        <v>719</v>
      </c>
      <c r="C63" s="824"/>
      <c r="D63" s="824"/>
      <c r="E63" s="824"/>
      <c r="F63" s="825"/>
      <c r="G63" s="518" t="s">
        <v>734</v>
      </c>
      <c r="H63" s="518">
        <v>10</v>
      </c>
      <c r="I63" s="522">
        <v>150</v>
      </c>
      <c r="J63" s="636">
        <v>0.73599999999999999</v>
      </c>
      <c r="K63" s="135">
        <f t="shared" si="0"/>
        <v>396.00000000000011</v>
      </c>
    </row>
    <row r="64" spans="1:11" s="34" customFormat="1" ht="18" customHeight="1" x14ac:dyDescent="0.3">
      <c r="A64" s="136" t="s">
        <v>672</v>
      </c>
      <c r="B64" s="823" t="s">
        <v>720</v>
      </c>
      <c r="C64" s="824"/>
      <c r="D64" s="824"/>
      <c r="E64" s="824"/>
      <c r="F64" s="825"/>
      <c r="G64" s="518" t="s">
        <v>735</v>
      </c>
      <c r="H64" s="518">
        <v>23</v>
      </c>
      <c r="I64" s="522">
        <v>368</v>
      </c>
      <c r="J64" s="636">
        <v>0.73599999999999999</v>
      </c>
      <c r="K64" s="135">
        <f t="shared" si="0"/>
        <v>2234.4959999999996</v>
      </c>
    </row>
    <row r="65" spans="1:11" s="34" customFormat="1" ht="18" customHeight="1" x14ac:dyDescent="0.3">
      <c r="A65" s="137" t="s">
        <v>673</v>
      </c>
      <c r="B65" s="823" t="s">
        <v>721</v>
      </c>
      <c r="C65" s="824"/>
      <c r="D65" s="824"/>
      <c r="E65" s="824"/>
      <c r="F65" s="825"/>
      <c r="G65" s="655" t="s">
        <v>736</v>
      </c>
      <c r="H65" s="518">
        <v>12</v>
      </c>
      <c r="I65" s="522">
        <v>222</v>
      </c>
      <c r="J65" s="636">
        <v>0.73599999999999999</v>
      </c>
      <c r="K65" s="135">
        <f t="shared" si="0"/>
        <v>703.29600000000005</v>
      </c>
    </row>
    <row r="66" spans="1:11" s="34" customFormat="1" ht="18" customHeight="1" x14ac:dyDescent="0.3">
      <c r="A66" s="137" t="s">
        <v>674</v>
      </c>
      <c r="B66" s="823" t="s">
        <v>722</v>
      </c>
      <c r="C66" s="824"/>
      <c r="D66" s="824"/>
      <c r="E66" s="824"/>
      <c r="F66" s="825"/>
      <c r="G66" s="655" t="s">
        <v>736</v>
      </c>
      <c r="H66" s="518">
        <v>11</v>
      </c>
      <c r="I66" s="522">
        <v>222</v>
      </c>
      <c r="J66" s="636">
        <v>0.73599999999999999</v>
      </c>
      <c r="K66" s="135">
        <f t="shared" si="0"/>
        <v>644.6880000000001</v>
      </c>
    </row>
    <row r="67" spans="1:11" s="34" customFormat="1" ht="18" customHeight="1" x14ac:dyDescent="0.3">
      <c r="A67" s="137" t="s">
        <v>675</v>
      </c>
      <c r="B67" s="823" t="s">
        <v>723</v>
      </c>
      <c r="C67" s="824"/>
      <c r="D67" s="824"/>
      <c r="E67" s="824"/>
      <c r="F67" s="825"/>
      <c r="G67" s="120" t="s">
        <v>737</v>
      </c>
      <c r="H67" s="518">
        <v>6</v>
      </c>
      <c r="I67" s="522">
        <v>204</v>
      </c>
      <c r="J67" s="636">
        <v>0.73599999999999999</v>
      </c>
      <c r="K67" s="135">
        <f t="shared" si="0"/>
        <v>323.13599999999997</v>
      </c>
    </row>
    <row r="68" spans="1:11" s="34" customFormat="1" ht="18" customHeight="1" x14ac:dyDescent="0.3">
      <c r="A68" s="136" t="s">
        <v>676</v>
      </c>
      <c r="B68" s="823" t="s">
        <v>724</v>
      </c>
      <c r="C68" s="824"/>
      <c r="D68" s="824"/>
      <c r="E68" s="824"/>
      <c r="F68" s="825"/>
      <c r="G68" s="120" t="s">
        <v>737</v>
      </c>
      <c r="H68" s="518">
        <v>46</v>
      </c>
      <c r="I68" s="522">
        <v>206</v>
      </c>
      <c r="J68" s="636">
        <v>0.73599999999999999</v>
      </c>
      <c r="K68" s="135">
        <f t="shared" si="0"/>
        <v>2501.6640000000007</v>
      </c>
    </row>
    <row r="69" spans="1:11" s="34" customFormat="1" ht="18" customHeight="1" x14ac:dyDescent="0.3">
      <c r="A69" s="136" t="s">
        <v>677</v>
      </c>
      <c r="B69" s="823" t="s">
        <v>725</v>
      </c>
      <c r="C69" s="824"/>
      <c r="D69" s="824"/>
      <c r="E69" s="824"/>
      <c r="F69" s="825"/>
      <c r="G69" s="120" t="s">
        <v>737</v>
      </c>
      <c r="H69" s="518">
        <v>46</v>
      </c>
      <c r="I69" s="522">
        <v>259</v>
      </c>
      <c r="J69" s="636">
        <v>0.73599999999999999</v>
      </c>
      <c r="K69" s="135">
        <f t="shared" si="0"/>
        <v>3145.2960000000003</v>
      </c>
    </row>
    <row r="70" spans="1:11" s="34" customFormat="1" ht="18" customHeight="1" x14ac:dyDescent="0.3">
      <c r="A70" s="136" t="s">
        <v>678</v>
      </c>
      <c r="B70" s="823" t="s">
        <v>726</v>
      </c>
      <c r="C70" s="824"/>
      <c r="D70" s="824"/>
      <c r="E70" s="824"/>
      <c r="F70" s="825"/>
      <c r="G70" s="655" t="s">
        <v>738</v>
      </c>
      <c r="H70" s="518">
        <v>48</v>
      </c>
      <c r="I70" s="522">
        <v>369</v>
      </c>
      <c r="J70" s="636">
        <v>0.73599999999999999</v>
      </c>
      <c r="K70" s="135">
        <f t="shared" si="0"/>
        <v>4675.9679999999998</v>
      </c>
    </row>
    <row r="71" spans="1:11" s="34" customFormat="1" ht="18" customHeight="1" x14ac:dyDescent="0.3">
      <c r="A71" s="136" t="s">
        <v>679</v>
      </c>
      <c r="B71" s="823" t="s">
        <v>727</v>
      </c>
      <c r="C71" s="824"/>
      <c r="D71" s="824"/>
      <c r="E71" s="824"/>
      <c r="F71" s="825"/>
      <c r="G71" s="655" t="s">
        <v>737</v>
      </c>
      <c r="H71" s="518">
        <v>112</v>
      </c>
      <c r="I71" s="522">
        <v>309</v>
      </c>
      <c r="J71" s="636">
        <v>0.73599999999999999</v>
      </c>
      <c r="K71" s="135">
        <f t="shared" si="0"/>
        <v>9136.5119999999988</v>
      </c>
    </row>
    <row r="72" spans="1:11" s="34" customFormat="1" ht="18" customHeight="1" x14ac:dyDescent="0.3">
      <c r="A72" s="136" t="s">
        <v>590</v>
      </c>
      <c r="B72" s="823" t="s">
        <v>625</v>
      </c>
      <c r="C72" s="824"/>
      <c r="D72" s="824"/>
      <c r="E72" s="824"/>
      <c r="F72" s="825"/>
      <c r="G72" s="655" t="s">
        <v>736</v>
      </c>
      <c r="H72" s="518">
        <v>26</v>
      </c>
      <c r="I72" s="522">
        <v>200</v>
      </c>
      <c r="J72" s="636">
        <v>0.73599999999999999</v>
      </c>
      <c r="K72" s="135">
        <f t="shared" si="0"/>
        <v>1372.8000000000002</v>
      </c>
    </row>
    <row r="73" spans="1:11" s="34" customFormat="1" ht="18" customHeight="1" x14ac:dyDescent="0.3">
      <c r="A73" s="136" t="s">
        <v>680</v>
      </c>
      <c r="B73" s="823" t="s">
        <v>728</v>
      </c>
      <c r="C73" s="824"/>
      <c r="D73" s="824"/>
      <c r="E73" s="824"/>
      <c r="F73" s="825"/>
      <c r="G73" s="655" t="s">
        <v>739</v>
      </c>
      <c r="H73" s="518">
        <v>2</v>
      </c>
      <c r="I73" s="522">
        <v>312</v>
      </c>
      <c r="J73" s="636">
        <v>0.73599999999999999</v>
      </c>
      <c r="K73" s="135">
        <f t="shared" si="0"/>
        <v>164.73599999999999</v>
      </c>
    </row>
    <row r="74" spans="1:11" s="34" customFormat="1" ht="18" customHeight="1" x14ac:dyDescent="0.3">
      <c r="A74" s="136" t="s">
        <v>681</v>
      </c>
      <c r="B74" s="823" t="s">
        <v>682</v>
      </c>
      <c r="C74" s="824"/>
      <c r="D74" s="824"/>
      <c r="E74" s="824"/>
      <c r="F74" s="825"/>
      <c r="G74" s="655" t="s">
        <v>735</v>
      </c>
      <c r="H74" s="518">
        <v>23</v>
      </c>
      <c r="I74" s="522">
        <v>4048</v>
      </c>
      <c r="J74" s="636">
        <v>0.73599999999999999</v>
      </c>
      <c r="K74" s="135">
        <f t="shared" si="0"/>
        <v>24579.456000000002</v>
      </c>
    </row>
    <row r="75" spans="1:11" s="34" customFormat="1" ht="18" customHeight="1" x14ac:dyDescent="0.3">
      <c r="A75" s="136" t="s">
        <v>591</v>
      </c>
      <c r="B75" s="823" t="s">
        <v>626</v>
      </c>
      <c r="C75" s="824"/>
      <c r="D75" s="824"/>
      <c r="E75" s="824"/>
      <c r="F75" s="825"/>
      <c r="G75" s="655" t="s">
        <v>702</v>
      </c>
      <c r="H75" s="518">
        <v>1</v>
      </c>
      <c r="I75" s="522">
        <v>324</v>
      </c>
      <c r="J75" s="636">
        <v>0.73599999999999999</v>
      </c>
      <c r="K75" s="135">
        <f t="shared" si="0"/>
        <v>85.536000000000001</v>
      </c>
    </row>
    <row r="76" spans="1:11" s="34" customFormat="1" ht="18" customHeight="1" x14ac:dyDescent="0.3">
      <c r="A76" s="136"/>
      <c r="B76" s="823"/>
      <c r="C76" s="824"/>
      <c r="D76" s="824"/>
      <c r="E76" s="824"/>
      <c r="F76" s="825"/>
      <c r="G76" s="117"/>
      <c r="H76" s="518"/>
      <c r="I76" s="522"/>
      <c r="J76" s="636"/>
      <c r="K76" s="135">
        <f t="shared" si="0"/>
        <v>0</v>
      </c>
    </row>
    <row r="77" spans="1:11" s="34" customFormat="1" ht="18" customHeight="1" x14ac:dyDescent="0.3">
      <c r="A77" s="136"/>
      <c r="B77" s="823"/>
      <c r="C77" s="824"/>
      <c r="D77" s="824"/>
      <c r="E77" s="824"/>
      <c r="F77" s="825"/>
      <c r="G77" s="117"/>
      <c r="H77" s="518"/>
      <c r="I77" s="522"/>
      <c r="J77" s="636"/>
      <c r="K77" s="135">
        <f t="shared" si="0"/>
        <v>0</v>
      </c>
    </row>
    <row r="78" spans="1:11" s="34" customFormat="1" ht="18" customHeight="1" x14ac:dyDescent="0.3">
      <c r="A78" s="136"/>
      <c r="B78" s="823"/>
      <c r="C78" s="824"/>
      <c r="D78" s="824"/>
      <c r="E78" s="824"/>
      <c r="F78" s="825"/>
      <c r="G78" s="117"/>
      <c r="H78" s="518"/>
      <c r="I78" s="522"/>
      <c r="J78" s="636"/>
      <c r="K78" s="135">
        <f t="shared" si="0"/>
        <v>0</v>
      </c>
    </row>
    <row r="79" spans="1:11" s="34" customFormat="1" ht="18" customHeight="1" x14ac:dyDescent="0.3">
      <c r="A79" s="136"/>
      <c r="B79" s="823"/>
      <c r="C79" s="824"/>
      <c r="D79" s="824"/>
      <c r="E79" s="824"/>
      <c r="F79" s="825"/>
      <c r="G79" s="117"/>
      <c r="H79" s="518"/>
      <c r="I79" s="522"/>
      <c r="J79" s="636"/>
      <c r="K79" s="135">
        <f t="shared" si="0"/>
        <v>0</v>
      </c>
    </row>
    <row r="80" spans="1:11" s="34" customFormat="1" ht="18" customHeight="1" x14ac:dyDescent="0.3">
      <c r="A80" s="136"/>
      <c r="B80" s="823"/>
      <c r="C80" s="824"/>
      <c r="D80" s="824"/>
      <c r="E80" s="824"/>
      <c r="F80" s="825"/>
      <c r="G80" s="117"/>
      <c r="H80" s="518"/>
      <c r="I80" s="522"/>
      <c r="J80" s="636"/>
      <c r="K80" s="135">
        <f t="shared" si="0"/>
        <v>0</v>
      </c>
    </row>
    <row r="81" spans="1:11" s="34" customFormat="1" ht="18" customHeight="1" x14ac:dyDescent="0.3">
      <c r="A81" s="136"/>
      <c r="B81" s="823"/>
      <c r="C81" s="824"/>
      <c r="D81" s="824"/>
      <c r="E81" s="824"/>
      <c r="F81" s="825"/>
      <c r="G81" s="117"/>
      <c r="H81" s="518"/>
      <c r="I81" s="522"/>
      <c r="J81" s="636"/>
      <c r="K81" s="135">
        <f t="shared" si="0"/>
        <v>0</v>
      </c>
    </row>
    <row r="82" spans="1:11" s="34" customFormat="1" ht="18" customHeight="1" x14ac:dyDescent="0.3">
      <c r="A82" s="136"/>
      <c r="B82" s="823"/>
      <c r="C82" s="824"/>
      <c r="D82" s="824"/>
      <c r="E82" s="824"/>
      <c r="F82" s="825"/>
      <c r="G82" s="117"/>
      <c r="H82" s="518"/>
      <c r="I82" s="522"/>
      <c r="J82" s="636"/>
      <c r="K82" s="135">
        <f t="shared" si="0"/>
        <v>0</v>
      </c>
    </row>
    <row r="83" spans="1:11" s="34" customFormat="1" ht="18" customHeight="1" x14ac:dyDescent="0.3">
      <c r="A83" s="136"/>
      <c r="B83" s="823"/>
      <c r="C83" s="824"/>
      <c r="D83" s="824"/>
      <c r="E83" s="824"/>
      <c r="F83" s="825"/>
      <c r="G83" s="117"/>
      <c r="H83" s="518"/>
      <c r="I83" s="522"/>
      <c r="J83" s="636"/>
      <c r="K83" s="135">
        <f t="shared" si="0"/>
        <v>0</v>
      </c>
    </row>
    <row r="84" spans="1:11" s="34" customFormat="1" ht="18" customHeight="1" x14ac:dyDescent="0.3">
      <c r="A84" s="136"/>
      <c r="B84" s="823"/>
      <c r="C84" s="824"/>
      <c r="D84" s="824"/>
      <c r="E84" s="824"/>
      <c r="F84" s="825"/>
      <c r="G84" s="117"/>
      <c r="H84" s="518"/>
      <c r="I84" s="522"/>
      <c r="J84" s="636"/>
      <c r="K84" s="135">
        <f t="shared" si="0"/>
        <v>0</v>
      </c>
    </row>
    <row r="85" spans="1:11" s="34" customFormat="1" ht="18" customHeight="1" x14ac:dyDescent="0.3">
      <c r="A85" s="136"/>
      <c r="B85" s="823"/>
      <c r="C85" s="824"/>
      <c r="D85" s="824"/>
      <c r="E85" s="824"/>
      <c r="F85" s="825"/>
      <c r="G85" s="117"/>
      <c r="H85" s="518"/>
      <c r="I85" s="522"/>
      <c r="J85" s="636"/>
      <c r="K85" s="135">
        <f t="shared" si="0"/>
        <v>0</v>
      </c>
    </row>
    <row r="86" spans="1:11" s="34" customFormat="1" ht="18" customHeight="1" x14ac:dyDescent="0.3">
      <c r="A86" s="136"/>
      <c r="B86" s="823"/>
      <c r="C86" s="824"/>
      <c r="D86" s="824"/>
      <c r="E86" s="824"/>
      <c r="F86" s="825"/>
      <c r="G86" s="117"/>
      <c r="H86" s="518"/>
      <c r="I86" s="522"/>
      <c r="J86" s="636"/>
      <c r="K86" s="135">
        <f t="shared" si="0"/>
        <v>0</v>
      </c>
    </row>
    <row r="87" spans="1:11" s="34" customFormat="1" ht="18" customHeight="1" x14ac:dyDescent="0.3">
      <c r="A87" s="136"/>
      <c r="B87" s="823"/>
      <c r="C87" s="824"/>
      <c r="D87" s="824"/>
      <c r="E87" s="824"/>
      <c r="F87" s="825"/>
      <c r="G87" s="117"/>
      <c r="H87" s="518"/>
      <c r="I87" s="522"/>
      <c r="J87" s="636"/>
      <c r="K87" s="135">
        <f t="shared" si="0"/>
        <v>0</v>
      </c>
    </row>
    <row r="88" spans="1:11" s="34" customFormat="1" ht="18" customHeight="1" x14ac:dyDescent="0.3">
      <c r="A88" s="136"/>
      <c r="B88" s="823"/>
      <c r="C88" s="824"/>
      <c r="D88" s="824"/>
      <c r="E88" s="824"/>
      <c r="F88" s="825"/>
      <c r="G88" s="117"/>
      <c r="H88" s="518"/>
      <c r="I88" s="522"/>
      <c r="J88" s="636"/>
      <c r="K88" s="135">
        <f t="shared" ref="K88:K102" si="1">(I88-(I88*J88))*H88</f>
        <v>0</v>
      </c>
    </row>
    <row r="89" spans="1:11" s="34" customFormat="1" ht="18" customHeight="1" x14ac:dyDescent="0.3">
      <c r="A89" s="136"/>
      <c r="B89" s="823"/>
      <c r="C89" s="824"/>
      <c r="D89" s="824"/>
      <c r="E89" s="824"/>
      <c r="F89" s="825"/>
      <c r="G89" s="117"/>
      <c r="H89" s="518"/>
      <c r="I89" s="522"/>
      <c r="J89" s="636"/>
      <c r="K89" s="135">
        <f t="shared" si="1"/>
        <v>0</v>
      </c>
    </row>
    <row r="90" spans="1:11" s="34" customFormat="1" ht="18" customHeight="1" x14ac:dyDescent="0.3">
      <c r="A90" s="137"/>
      <c r="B90" s="823"/>
      <c r="C90" s="824"/>
      <c r="D90" s="824"/>
      <c r="E90" s="824"/>
      <c r="F90" s="825"/>
      <c r="G90" s="120"/>
      <c r="H90" s="518"/>
      <c r="I90" s="522"/>
      <c r="J90" s="636"/>
      <c r="K90" s="135">
        <f t="shared" si="1"/>
        <v>0</v>
      </c>
    </row>
    <row r="91" spans="1:11" s="34" customFormat="1" ht="18" customHeight="1" x14ac:dyDescent="0.3">
      <c r="A91" s="137"/>
      <c r="B91" s="823"/>
      <c r="C91" s="824"/>
      <c r="D91" s="824"/>
      <c r="E91" s="824"/>
      <c r="F91" s="825"/>
      <c r="G91" s="120"/>
      <c r="H91" s="518"/>
      <c r="I91" s="522"/>
      <c r="J91" s="636"/>
      <c r="K91" s="135">
        <f t="shared" si="1"/>
        <v>0</v>
      </c>
    </row>
    <row r="92" spans="1:11" s="34" customFormat="1" ht="18" customHeight="1" x14ac:dyDescent="0.3">
      <c r="A92" s="137"/>
      <c r="B92" s="823"/>
      <c r="C92" s="824"/>
      <c r="D92" s="824"/>
      <c r="E92" s="824"/>
      <c r="F92" s="825"/>
      <c r="G92" s="120"/>
      <c r="H92" s="518"/>
      <c r="I92" s="522"/>
      <c r="J92" s="636"/>
      <c r="K92" s="135">
        <f t="shared" si="1"/>
        <v>0</v>
      </c>
    </row>
    <row r="93" spans="1:11" s="34" customFormat="1" ht="18" customHeight="1" x14ac:dyDescent="0.3">
      <c r="A93" s="137"/>
      <c r="B93" s="823"/>
      <c r="C93" s="824"/>
      <c r="D93" s="824"/>
      <c r="E93" s="824"/>
      <c r="F93" s="825"/>
      <c r="G93" s="120"/>
      <c r="H93" s="518"/>
      <c r="I93" s="522"/>
      <c r="J93" s="636"/>
      <c r="K93" s="135">
        <f t="shared" si="1"/>
        <v>0</v>
      </c>
    </row>
    <row r="94" spans="1:11" s="34" customFormat="1" ht="18" customHeight="1" x14ac:dyDescent="0.3">
      <c r="A94" s="137"/>
      <c r="B94" s="823"/>
      <c r="C94" s="824"/>
      <c r="D94" s="824"/>
      <c r="E94" s="824"/>
      <c r="F94" s="825"/>
      <c r="G94" s="120"/>
      <c r="H94" s="518"/>
      <c r="I94" s="522"/>
      <c r="J94" s="636"/>
      <c r="K94" s="135">
        <f t="shared" si="1"/>
        <v>0</v>
      </c>
    </row>
    <row r="95" spans="1:11" s="34" customFormat="1" ht="18" customHeight="1" x14ac:dyDescent="0.3">
      <c r="A95" s="137"/>
      <c r="B95" s="823"/>
      <c r="C95" s="824"/>
      <c r="D95" s="824"/>
      <c r="E95" s="824"/>
      <c r="F95" s="825"/>
      <c r="G95" s="120"/>
      <c r="H95" s="518"/>
      <c r="I95" s="522"/>
      <c r="J95" s="636"/>
      <c r="K95" s="135">
        <f t="shared" si="1"/>
        <v>0</v>
      </c>
    </row>
    <row r="96" spans="1:11" s="34" customFormat="1" ht="18" customHeight="1" x14ac:dyDescent="0.3">
      <c r="A96" s="137"/>
      <c r="B96" s="823"/>
      <c r="C96" s="824"/>
      <c r="D96" s="824"/>
      <c r="E96" s="824"/>
      <c r="F96" s="825"/>
      <c r="G96" s="120"/>
      <c r="H96" s="518"/>
      <c r="I96" s="522"/>
      <c r="J96" s="636"/>
      <c r="K96" s="135">
        <f t="shared" si="1"/>
        <v>0</v>
      </c>
    </row>
    <row r="97" spans="1:11" s="34" customFormat="1" ht="18" customHeight="1" x14ac:dyDescent="0.3">
      <c r="A97" s="137"/>
      <c r="B97" s="823"/>
      <c r="C97" s="824"/>
      <c r="D97" s="824"/>
      <c r="E97" s="824"/>
      <c r="F97" s="825"/>
      <c r="G97" s="120"/>
      <c r="H97" s="518"/>
      <c r="I97" s="522"/>
      <c r="J97" s="636"/>
      <c r="K97" s="135">
        <f t="shared" si="1"/>
        <v>0</v>
      </c>
    </row>
    <row r="98" spans="1:11" s="34" customFormat="1" ht="18" customHeight="1" x14ac:dyDescent="0.3">
      <c r="A98" s="137"/>
      <c r="B98" s="823"/>
      <c r="C98" s="824"/>
      <c r="D98" s="824"/>
      <c r="E98" s="824"/>
      <c r="F98" s="825"/>
      <c r="G98" s="120"/>
      <c r="H98" s="518"/>
      <c r="I98" s="522"/>
      <c r="J98" s="636"/>
      <c r="K98" s="135">
        <f t="shared" si="1"/>
        <v>0</v>
      </c>
    </row>
    <row r="99" spans="1:11" s="34" customFormat="1" ht="18" customHeight="1" x14ac:dyDescent="0.3">
      <c r="A99" s="137"/>
      <c r="B99" s="823"/>
      <c r="C99" s="824"/>
      <c r="D99" s="824"/>
      <c r="E99" s="824"/>
      <c r="F99" s="825"/>
      <c r="G99" s="120"/>
      <c r="H99" s="518"/>
      <c r="I99" s="522"/>
      <c r="J99" s="636"/>
      <c r="K99" s="135">
        <f t="shared" si="1"/>
        <v>0</v>
      </c>
    </row>
    <row r="100" spans="1:11" s="34" customFormat="1" ht="18" customHeight="1" x14ac:dyDescent="0.3">
      <c r="A100" s="137"/>
      <c r="B100" s="823"/>
      <c r="C100" s="824"/>
      <c r="D100" s="824"/>
      <c r="E100" s="824"/>
      <c r="F100" s="825"/>
      <c r="G100" s="120"/>
      <c r="H100" s="518"/>
      <c r="I100" s="522"/>
      <c r="J100" s="636"/>
      <c r="K100" s="135">
        <f t="shared" si="1"/>
        <v>0</v>
      </c>
    </row>
    <row r="101" spans="1:11" s="34" customFormat="1" ht="18" customHeight="1" x14ac:dyDescent="0.3">
      <c r="A101" s="137"/>
      <c r="B101" s="823"/>
      <c r="C101" s="824"/>
      <c r="D101" s="824"/>
      <c r="E101" s="824"/>
      <c r="F101" s="825"/>
      <c r="G101" s="120"/>
      <c r="H101" s="518"/>
      <c r="I101" s="522"/>
      <c r="J101" s="636"/>
      <c r="K101" s="135">
        <f t="shared" si="1"/>
        <v>0</v>
      </c>
    </row>
    <row r="102" spans="1:11" s="34" customFormat="1" ht="18" customHeight="1" x14ac:dyDescent="0.3">
      <c r="A102" s="137"/>
      <c r="B102" s="823"/>
      <c r="C102" s="824"/>
      <c r="D102" s="824"/>
      <c r="E102" s="824"/>
      <c r="F102" s="825"/>
      <c r="G102" s="120"/>
      <c r="H102" s="518"/>
      <c r="I102" s="522"/>
      <c r="J102" s="636"/>
      <c r="K102" s="135">
        <f t="shared" si="1"/>
        <v>0</v>
      </c>
    </row>
    <row r="103" spans="1:11" s="34" customFormat="1" ht="18" customHeight="1" x14ac:dyDescent="0.3">
      <c r="A103" s="596"/>
      <c r="B103" s="835"/>
      <c r="C103" s="836"/>
      <c r="D103" s="836"/>
      <c r="E103" s="836"/>
      <c r="F103" s="837"/>
      <c r="G103" s="597"/>
      <c r="H103" s="597"/>
      <c r="I103" s="598"/>
      <c r="J103" s="637"/>
      <c r="K103" s="599">
        <f>(I103-(I103*J103))*H103</f>
        <v>0</v>
      </c>
    </row>
    <row r="104" spans="1:11" s="34" customFormat="1" ht="18" customHeight="1" x14ac:dyDescent="0.3">
      <c r="A104" s="517"/>
      <c r="B104" s="823"/>
      <c r="C104" s="824"/>
      <c r="D104" s="824"/>
      <c r="E104" s="824"/>
      <c r="F104" s="825"/>
      <c r="G104" s="518"/>
      <c r="H104" s="518"/>
      <c r="I104" s="522"/>
      <c r="J104" s="636"/>
      <c r="K104" s="135">
        <f t="shared" ref="K104:K167" si="2">(I104-(I104*J104))*H104</f>
        <v>0</v>
      </c>
    </row>
    <row r="105" spans="1:11" x14ac:dyDescent="0.3">
      <c r="A105" s="517"/>
      <c r="B105" s="823"/>
      <c r="C105" s="824"/>
      <c r="D105" s="824"/>
      <c r="E105" s="824"/>
      <c r="F105" s="825"/>
      <c r="G105" s="518"/>
      <c r="H105" s="518"/>
      <c r="I105" s="522"/>
      <c r="J105" s="636"/>
      <c r="K105" s="135">
        <f t="shared" si="2"/>
        <v>0</v>
      </c>
    </row>
    <row r="106" spans="1:11" x14ac:dyDescent="0.3">
      <c r="A106" s="517"/>
      <c r="B106" s="823"/>
      <c r="C106" s="824"/>
      <c r="D106" s="824"/>
      <c r="E106" s="824"/>
      <c r="F106" s="825"/>
      <c r="G106" s="518"/>
      <c r="H106" s="518"/>
      <c r="I106" s="522"/>
      <c r="J106" s="636"/>
      <c r="K106" s="135">
        <f t="shared" si="2"/>
        <v>0</v>
      </c>
    </row>
    <row r="107" spans="1:11" x14ac:dyDescent="0.3">
      <c r="A107" s="517"/>
      <c r="B107" s="823"/>
      <c r="C107" s="824"/>
      <c r="D107" s="824"/>
      <c r="E107" s="824"/>
      <c r="F107" s="825"/>
      <c r="G107" s="518"/>
      <c r="H107" s="518"/>
      <c r="I107" s="522"/>
      <c r="J107" s="636"/>
      <c r="K107" s="135">
        <f t="shared" si="2"/>
        <v>0</v>
      </c>
    </row>
    <row r="108" spans="1:11" x14ac:dyDescent="0.3">
      <c r="A108" s="517"/>
      <c r="B108" s="823"/>
      <c r="C108" s="824"/>
      <c r="D108" s="824"/>
      <c r="E108" s="824"/>
      <c r="F108" s="825"/>
      <c r="G108" s="518"/>
      <c r="H108" s="518"/>
      <c r="I108" s="522"/>
      <c r="J108" s="636"/>
      <c r="K108" s="135">
        <f t="shared" si="2"/>
        <v>0</v>
      </c>
    </row>
    <row r="109" spans="1:11" x14ac:dyDescent="0.3">
      <c r="A109" s="517"/>
      <c r="B109" s="823"/>
      <c r="C109" s="824"/>
      <c r="D109" s="824"/>
      <c r="E109" s="824"/>
      <c r="F109" s="825"/>
      <c r="G109" s="518"/>
      <c r="H109" s="518"/>
      <c r="I109" s="522"/>
      <c r="J109" s="636"/>
      <c r="K109" s="135">
        <f t="shared" si="2"/>
        <v>0</v>
      </c>
    </row>
    <row r="110" spans="1:11" x14ac:dyDescent="0.3">
      <c r="A110" s="517"/>
      <c r="B110" s="823"/>
      <c r="C110" s="824"/>
      <c r="D110" s="824"/>
      <c r="E110" s="824"/>
      <c r="F110" s="825"/>
      <c r="G110" s="518"/>
      <c r="H110" s="518"/>
      <c r="I110" s="522"/>
      <c r="J110" s="636"/>
      <c r="K110" s="135">
        <f t="shared" si="2"/>
        <v>0</v>
      </c>
    </row>
    <row r="111" spans="1:11" x14ac:dyDescent="0.3">
      <c r="A111" s="517"/>
      <c r="B111" s="823"/>
      <c r="C111" s="824"/>
      <c r="D111" s="824"/>
      <c r="E111" s="824"/>
      <c r="F111" s="825"/>
      <c r="G111" s="518"/>
      <c r="H111" s="518"/>
      <c r="I111" s="522"/>
      <c r="J111" s="636"/>
      <c r="K111" s="135">
        <f t="shared" si="2"/>
        <v>0</v>
      </c>
    </row>
    <row r="112" spans="1:11" x14ac:dyDescent="0.3">
      <c r="A112" s="517"/>
      <c r="B112" s="823"/>
      <c r="C112" s="824"/>
      <c r="D112" s="824"/>
      <c r="E112" s="824"/>
      <c r="F112" s="825"/>
      <c r="G112" s="518"/>
      <c r="H112" s="518"/>
      <c r="I112" s="522"/>
      <c r="J112" s="636"/>
      <c r="K112" s="135">
        <f t="shared" si="2"/>
        <v>0</v>
      </c>
    </row>
    <row r="113" spans="1:11" x14ac:dyDescent="0.3">
      <c r="A113" s="517"/>
      <c r="B113" s="823"/>
      <c r="C113" s="824"/>
      <c r="D113" s="824"/>
      <c r="E113" s="824"/>
      <c r="F113" s="825"/>
      <c r="G113" s="518"/>
      <c r="H113" s="518"/>
      <c r="I113" s="522"/>
      <c r="J113" s="636"/>
      <c r="K113" s="135">
        <f t="shared" si="2"/>
        <v>0</v>
      </c>
    </row>
    <row r="114" spans="1:11" x14ac:dyDescent="0.3">
      <c r="A114" s="517"/>
      <c r="B114" s="823"/>
      <c r="C114" s="824"/>
      <c r="D114" s="824"/>
      <c r="E114" s="824"/>
      <c r="F114" s="825"/>
      <c r="G114" s="518"/>
      <c r="H114" s="518"/>
      <c r="I114" s="522"/>
      <c r="J114" s="636"/>
      <c r="K114" s="135">
        <f t="shared" si="2"/>
        <v>0</v>
      </c>
    </row>
    <row r="115" spans="1:11" x14ac:dyDescent="0.3">
      <c r="A115" s="517"/>
      <c r="B115" s="823"/>
      <c r="C115" s="824"/>
      <c r="D115" s="824"/>
      <c r="E115" s="824"/>
      <c r="F115" s="825"/>
      <c r="G115" s="518"/>
      <c r="H115" s="518"/>
      <c r="I115" s="522"/>
      <c r="J115" s="636"/>
      <c r="K115" s="135">
        <f t="shared" si="2"/>
        <v>0</v>
      </c>
    </row>
    <row r="116" spans="1:11" x14ac:dyDescent="0.3">
      <c r="A116" s="517"/>
      <c r="B116" s="823"/>
      <c r="C116" s="824"/>
      <c r="D116" s="824"/>
      <c r="E116" s="824"/>
      <c r="F116" s="825"/>
      <c r="G116" s="518"/>
      <c r="H116" s="518"/>
      <c r="I116" s="522"/>
      <c r="J116" s="636"/>
      <c r="K116" s="135">
        <f t="shared" si="2"/>
        <v>0</v>
      </c>
    </row>
    <row r="117" spans="1:11" x14ac:dyDescent="0.3">
      <c r="A117" s="517"/>
      <c r="B117" s="823"/>
      <c r="C117" s="824"/>
      <c r="D117" s="824"/>
      <c r="E117" s="824"/>
      <c r="F117" s="825"/>
      <c r="G117" s="518"/>
      <c r="H117" s="518"/>
      <c r="I117" s="522"/>
      <c r="J117" s="636"/>
      <c r="K117" s="135">
        <f t="shared" si="2"/>
        <v>0</v>
      </c>
    </row>
    <row r="118" spans="1:11" x14ac:dyDescent="0.3">
      <c r="A118" s="517"/>
      <c r="B118" s="823"/>
      <c r="C118" s="824"/>
      <c r="D118" s="824"/>
      <c r="E118" s="824"/>
      <c r="F118" s="825"/>
      <c r="G118" s="518"/>
      <c r="H118" s="518"/>
      <c r="I118" s="522"/>
      <c r="J118" s="636"/>
      <c r="K118" s="135">
        <f t="shared" si="2"/>
        <v>0</v>
      </c>
    </row>
    <row r="119" spans="1:11" x14ac:dyDescent="0.3">
      <c r="A119" s="517"/>
      <c r="B119" s="823"/>
      <c r="C119" s="824"/>
      <c r="D119" s="824"/>
      <c r="E119" s="824"/>
      <c r="F119" s="825"/>
      <c r="G119" s="518"/>
      <c r="H119" s="518"/>
      <c r="I119" s="522"/>
      <c r="J119" s="636"/>
      <c r="K119" s="135">
        <f t="shared" si="2"/>
        <v>0</v>
      </c>
    </row>
    <row r="120" spans="1:11" x14ac:dyDescent="0.3">
      <c r="A120" s="517"/>
      <c r="B120" s="823"/>
      <c r="C120" s="824"/>
      <c r="D120" s="824"/>
      <c r="E120" s="824"/>
      <c r="F120" s="825"/>
      <c r="G120" s="518"/>
      <c r="H120" s="518"/>
      <c r="I120" s="522"/>
      <c r="J120" s="636"/>
      <c r="K120" s="135">
        <f t="shared" si="2"/>
        <v>0</v>
      </c>
    </row>
    <row r="121" spans="1:11" x14ac:dyDescent="0.3">
      <c r="A121" s="517"/>
      <c r="B121" s="823"/>
      <c r="C121" s="824"/>
      <c r="D121" s="824"/>
      <c r="E121" s="824"/>
      <c r="F121" s="825"/>
      <c r="G121" s="518"/>
      <c r="H121" s="518"/>
      <c r="I121" s="522"/>
      <c r="J121" s="636"/>
      <c r="K121" s="135">
        <f t="shared" si="2"/>
        <v>0</v>
      </c>
    </row>
    <row r="122" spans="1:11" x14ac:dyDescent="0.3">
      <c r="A122" s="517"/>
      <c r="B122" s="823"/>
      <c r="C122" s="824"/>
      <c r="D122" s="824"/>
      <c r="E122" s="824"/>
      <c r="F122" s="825"/>
      <c r="G122" s="518"/>
      <c r="H122" s="518"/>
      <c r="I122" s="522"/>
      <c r="J122" s="636"/>
      <c r="K122" s="135">
        <f t="shared" si="2"/>
        <v>0</v>
      </c>
    </row>
    <row r="123" spans="1:11" x14ac:dyDescent="0.3">
      <c r="A123" s="517"/>
      <c r="B123" s="823"/>
      <c r="C123" s="824"/>
      <c r="D123" s="824"/>
      <c r="E123" s="824"/>
      <c r="F123" s="825"/>
      <c r="G123" s="518"/>
      <c r="H123" s="518"/>
      <c r="I123" s="522"/>
      <c r="J123" s="636"/>
      <c r="K123" s="135">
        <f t="shared" si="2"/>
        <v>0</v>
      </c>
    </row>
    <row r="124" spans="1:11" x14ac:dyDescent="0.3">
      <c r="A124" s="517"/>
      <c r="B124" s="823"/>
      <c r="C124" s="824"/>
      <c r="D124" s="824"/>
      <c r="E124" s="824"/>
      <c r="F124" s="825"/>
      <c r="G124" s="518"/>
      <c r="H124" s="518"/>
      <c r="I124" s="522"/>
      <c r="J124" s="636"/>
      <c r="K124" s="135">
        <f t="shared" si="2"/>
        <v>0</v>
      </c>
    </row>
    <row r="125" spans="1:11" x14ac:dyDescent="0.3">
      <c r="A125" s="517"/>
      <c r="B125" s="823"/>
      <c r="C125" s="824"/>
      <c r="D125" s="824"/>
      <c r="E125" s="824"/>
      <c r="F125" s="825"/>
      <c r="G125" s="518"/>
      <c r="H125" s="518"/>
      <c r="I125" s="522"/>
      <c r="J125" s="636"/>
      <c r="K125" s="135">
        <f t="shared" si="2"/>
        <v>0</v>
      </c>
    </row>
    <row r="126" spans="1:11" x14ac:dyDescent="0.3">
      <c r="A126" s="517"/>
      <c r="B126" s="823"/>
      <c r="C126" s="824"/>
      <c r="D126" s="824"/>
      <c r="E126" s="824"/>
      <c r="F126" s="825"/>
      <c r="G126" s="518"/>
      <c r="H126" s="518"/>
      <c r="I126" s="522"/>
      <c r="J126" s="636"/>
      <c r="K126" s="135">
        <f t="shared" si="2"/>
        <v>0</v>
      </c>
    </row>
    <row r="127" spans="1:11" x14ac:dyDescent="0.3">
      <c r="A127" s="517"/>
      <c r="B127" s="823"/>
      <c r="C127" s="824"/>
      <c r="D127" s="824"/>
      <c r="E127" s="824"/>
      <c r="F127" s="825"/>
      <c r="G127" s="518"/>
      <c r="H127" s="518"/>
      <c r="I127" s="522"/>
      <c r="J127" s="636"/>
      <c r="K127" s="135">
        <f t="shared" si="2"/>
        <v>0</v>
      </c>
    </row>
    <row r="128" spans="1:11" x14ac:dyDescent="0.3">
      <c r="A128" s="517"/>
      <c r="B128" s="823"/>
      <c r="C128" s="824"/>
      <c r="D128" s="824"/>
      <c r="E128" s="824"/>
      <c r="F128" s="825"/>
      <c r="G128" s="518"/>
      <c r="H128" s="518"/>
      <c r="I128" s="522"/>
      <c r="J128" s="636"/>
      <c r="K128" s="135">
        <f t="shared" si="2"/>
        <v>0</v>
      </c>
    </row>
    <row r="129" spans="1:11" x14ac:dyDescent="0.3">
      <c r="A129" s="517"/>
      <c r="B129" s="823"/>
      <c r="C129" s="824"/>
      <c r="D129" s="824"/>
      <c r="E129" s="824"/>
      <c r="F129" s="825"/>
      <c r="G129" s="518"/>
      <c r="H129" s="518"/>
      <c r="I129" s="522"/>
      <c r="J129" s="636"/>
      <c r="K129" s="135">
        <f t="shared" si="2"/>
        <v>0</v>
      </c>
    </row>
    <row r="130" spans="1:11" x14ac:dyDescent="0.3">
      <c r="A130" s="517"/>
      <c r="B130" s="823"/>
      <c r="C130" s="824"/>
      <c r="D130" s="824"/>
      <c r="E130" s="824"/>
      <c r="F130" s="825"/>
      <c r="G130" s="518"/>
      <c r="H130" s="518"/>
      <c r="I130" s="522"/>
      <c r="J130" s="636"/>
      <c r="K130" s="135">
        <f t="shared" si="2"/>
        <v>0</v>
      </c>
    </row>
    <row r="131" spans="1:11" x14ac:dyDescent="0.3">
      <c r="A131" s="517"/>
      <c r="B131" s="823"/>
      <c r="C131" s="824"/>
      <c r="D131" s="824"/>
      <c r="E131" s="824"/>
      <c r="F131" s="825"/>
      <c r="G131" s="518"/>
      <c r="H131" s="518"/>
      <c r="I131" s="522"/>
      <c r="J131" s="636"/>
      <c r="K131" s="135">
        <f t="shared" si="2"/>
        <v>0</v>
      </c>
    </row>
    <row r="132" spans="1:11" x14ac:dyDescent="0.3">
      <c r="A132" s="517"/>
      <c r="B132" s="823"/>
      <c r="C132" s="824"/>
      <c r="D132" s="824"/>
      <c r="E132" s="824"/>
      <c r="F132" s="825"/>
      <c r="G132" s="518"/>
      <c r="H132" s="518"/>
      <c r="I132" s="522"/>
      <c r="J132" s="636"/>
      <c r="K132" s="135">
        <f t="shared" si="2"/>
        <v>0</v>
      </c>
    </row>
    <row r="133" spans="1:11" x14ac:dyDescent="0.3">
      <c r="A133" s="517"/>
      <c r="B133" s="823"/>
      <c r="C133" s="824"/>
      <c r="D133" s="824"/>
      <c r="E133" s="824"/>
      <c r="F133" s="825"/>
      <c r="G133" s="518"/>
      <c r="H133" s="518"/>
      <c r="I133" s="522"/>
      <c r="J133" s="636"/>
      <c r="K133" s="135">
        <f t="shared" si="2"/>
        <v>0</v>
      </c>
    </row>
    <row r="134" spans="1:11" x14ac:dyDescent="0.3">
      <c r="A134" s="517"/>
      <c r="B134" s="823"/>
      <c r="C134" s="824"/>
      <c r="D134" s="824"/>
      <c r="E134" s="824"/>
      <c r="F134" s="825"/>
      <c r="G134" s="518"/>
      <c r="H134" s="518"/>
      <c r="I134" s="522"/>
      <c r="J134" s="636"/>
      <c r="K134" s="135">
        <f t="shared" si="2"/>
        <v>0</v>
      </c>
    </row>
    <row r="135" spans="1:11" x14ac:dyDescent="0.3">
      <c r="A135" s="517"/>
      <c r="B135" s="823"/>
      <c r="C135" s="824"/>
      <c r="D135" s="824"/>
      <c r="E135" s="824"/>
      <c r="F135" s="825"/>
      <c r="G135" s="518"/>
      <c r="H135" s="518"/>
      <c r="I135" s="522"/>
      <c r="J135" s="636"/>
      <c r="K135" s="135">
        <f t="shared" si="2"/>
        <v>0</v>
      </c>
    </row>
    <row r="136" spans="1:11" x14ac:dyDescent="0.3">
      <c r="A136" s="517"/>
      <c r="B136" s="823"/>
      <c r="C136" s="824"/>
      <c r="D136" s="824"/>
      <c r="E136" s="824"/>
      <c r="F136" s="825"/>
      <c r="G136" s="518"/>
      <c r="H136" s="518"/>
      <c r="I136" s="522"/>
      <c r="J136" s="636"/>
      <c r="K136" s="135">
        <f t="shared" si="2"/>
        <v>0</v>
      </c>
    </row>
    <row r="137" spans="1:11" x14ac:dyDescent="0.3">
      <c r="A137" s="517"/>
      <c r="B137" s="823"/>
      <c r="C137" s="824"/>
      <c r="D137" s="824"/>
      <c r="E137" s="824"/>
      <c r="F137" s="825"/>
      <c r="G137" s="518"/>
      <c r="H137" s="518"/>
      <c r="I137" s="522"/>
      <c r="J137" s="636"/>
      <c r="K137" s="135">
        <f t="shared" si="2"/>
        <v>0</v>
      </c>
    </row>
    <row r="138" spans="1:11" x14ac:dyDescent="0.3">
      <c r="A138" s="517"/>
      <c r="B138" s="823"/>
      <c r="C138" s="824"/>
      <c r="D138" s="824"/>
      <c r="E138" s="824"/>
      <c r="F138" s="825"/>
      <c r="G138" s="518"/>
      <c r="H138" s="518"/>
      <c r="I138" s="522"/>
      <c r="J138" s="636"/>
      <c r="K138" s="135">
        <f t="shared" si="2"/>
        <v>0</v>
      </c>
    </row>
    <row r="139" spans="1:11" x14ac:dyDescent="0.3">
      <c r="A139" s="517"/>
      <c r="B139" s="823"/>
      <c r="C139" s="824"/>
      <c r="D139" s="824"/>
      <c r="E139" s="824"/>
      <c r="F139" s="825"/>
      <c r="G139" s="518"/>
      <c r="H139" s="518"/>
      <c r="I139" s="522"/>
      <c r="J139" s="636"/>
      <c r="K139" s="135">
        <f t="shared" si="2"/>
        <v>0</v>
      </c>
    </row>
    <row r="140" spans="1:11" x14ac:dyDescent="0.3">
      <c r="A140" s="517"/>
      <c r="B140" s="823"/>
      <c r="C140" s="824"/>
      <c r="D140" s="824"/>
      <c r="E140" s="824"/>
      <c r="F140" s="825"/>
      <c r="G140" s="518"/>
      <c r="H140" s="518"/>
      <c r="I140" s="522"/>
      <c r="J140" s="636"/>
      <c r="K140" s="135">
        <f t="shared" si="2"/>
        <v>0</v>
      </c>
    </row>
    <row r="141" spans="1:11" x14ac:dyDescent="0.3">
      <c r="A141" s="517"/>
      <c r="B141" s="823"/>
      <c r="C141" s="824"/>
      <c r="D141" s="824"/>
      <c r="E141" s="824"/>
      <c r="F141" s="825"/>
      <c r="G141" s="518"/>
      <c r="H141" s="518"/>
      <c r="I141" s="522"/>
      <c r="J141" s="636"/>
      <c r="K141" s="135">
        <f t="shared" si="2"/>
        <v>0</v>
      </c>
    </row>
    <row r="142" spans="1:11" x14ac:dyDescent="0.3">
      <c r="A142" s="517"/>
      <c r="B142" s="823"/>
      <c r="C142" s="824"/>
      <c r="D142" s="824"/>
      <c r="E142" s="824"/>
      <c r="F142" s="825"/>
      <c r="G142" s="518"/>
      <c r="H142" s="518"/>
      <c r="I142" s="522"/>
      <c r="J142" s="636"/>
      <c r="K142" s="135">
        <f t="shared" si="2"/>
        <v>0</v>
      </c>
    </row>
    <row r="143" spans="1:11" x14ac:dyDescent="0.3">
      <c r="A143" s="136"/>
      <c r="B143" s="823"/>
      <c r="C143" s="824"/>
      <c r="D143" s="824"/>
      <c r="E143" s="824"/>
      <c r="F143" s="825"/>
      <c r="G143" s="592"/>
      <c r="H143" s="518"/>
      <c r="I143" s="522"/>
      <c r="J143" s="636"/>
      <c r="K143" s="135">
        <f t="shared" si="2"/>
        <v>0</v>
      </c>
    </row>
    <row r="144" spans="1:11" x14ac:dyDescent="0.3">
      <c r="A144" s="136"/>
      <c r="B144" s="823"/>
      <c r="C144" s="824"/>
      <c r="D144" s="824"/>
      <c r="E144" s="824"/>
      <c r="F144" s="825"/>
      <c r="G144" s="592"/>
      <c r="H144" s="518"/>
      <c r="I144" s="522"/>
      <c r="J144" s="636"/>
      <c r="K144" s="135">
        <f t="shared" si="2"/>
        <v>0</v>
      </c>
    </row>
    <row r="145" spans="1:11" x14ac:dyDescent="0.3">
      <c r="A145" s="137"/>
      <c r="B145" s="823"/>
      <c r="C145" s="824"/>
      <c r="D145" s="824"/>
      <c r="E145" s="824"/>
      <c r="F145" s="825"/>
      <c r="G145" s="120"/>
      <c r="H145" s="518"/>
      <c r="I145" s="522"/>
      <c r="J145" s="636"/>
      <c r="K145" s="135">
        <f t="shared" si="2"/>
        <v>0</v>
      </c>
    </row>
    <row r="146" spans="1:11" x14ac:dyDescent="0.3">
      <c r="A146" s="137"/>
      <c r="B146" s="823"/>
      <c r="C146" s="824"/>
      <c r="D146" s="824"/>
      <c r="E146" s="824"/>
      <c r="F146" s="825"/>
      <c r="G146" s="120"/>
      <c r="H146" s="518"/>
      <c r="I146" s="522"/>
      <c r="J146" s="636"/>
      <c r="K146" s="135">
        <f t="shared" si="2"/>
        <v>0</v>
      </c>
    </row>
    <row r="147" spans="1:11" x14ac:dyDescent="0.3">
      <c r="A147" s="137"/>
      <c r="B147" s="823"/>
      <c r="C147" s="824"/>
      <c r="D147" s="824"/>
      <c r="E147" s="824"/>
      <c r="F147" s="825"/>
      <c r="G147" s="120"/>
      <c r="H147" s="518"/>
      <c r="I147" s="522"/>
      <c r="J147" s="636"/>
      <c r="K147" s="135">
        <f t="shared" si="2"/>
        <v>0</v>
      </c>
    </row>
    <row r="148" spans="1:11" x14ac:dyDescent="0.3">
      <c r="A148" s="136"/>
      <c r="B148" s="823"/>
      <c r="C148" s="824"/>
      <c r="D148" s="824"/>
      <c r="E148" s="824"/>
      <c r="F148" s="825"/>
      <c r="G148" s="592"/>
      <c r="H148" s="518"/>
      <c r="I148" s="522"/>
      <c r="J148" s="636"/>
      <c r="K148" s="135">
        <f t="shared" si="2"/>
        <v>0</v>
      </c>
    </row>
    <row r="149" spans="1:11" x14ac:dyDescent="0.3">
      <c r="A149" s="136"/>
      <c r="B149" s="823"/>
      <c r="C149" s="824"/>
      <c r="D149" s="824"/>
      <c r="E149" s="824"/>
      <c r="F149" s="825"/>
      <c r="G149" s="592"/>
      <c r="H149" s="518"/>
      <c r="I149" s="522"/>
      <c r="J149" s="636"/>
      <c r="K149" s="135">
        <f t="shared" si="2"/>
        <v>0</v>
      </c>
    </row>
    <row r="150" spans="1:11" x14ac:dyDescent="0.3">
      <c r="A150" s="136"/>
      <c r="B150" s="823"/>
      <c r="C150" s="824"/>
      <c r="D150" s="824"/>
      <c r="E150" s="824"/>
      <c r="F150" s="825"/>
      <c r="G150" s="592"/>
      <c r="H150" s="518"/>
      <c r="I150" s="522"/>
      <c r="J150" s="636"/>
      <c r="K150" s="135">
        <f t="shared" si="2"/>
        <v>0</v>
      </c>
    </row>
    <row r="151" spans="1:11" x14ac:dyDescent="0.3">
      <c r="A151" s="136"/>
      <c r="B151" s="823"/>
      <c r="C151" s="824"/>
      <c r="D151" s="824"/>
      <c r="E151" s="824"/>
      <c r="F151" s="825"/>
      <c r="G151" s="592"/>
      <c r="H151" s="518"/>
      <c r="I151" s="522"/>
      <c r="J151" s="636"/>
      <c r="K151" s="135">
        <f t="shared" si="2"/>
        <v>0</v>
      </c>
    </row>
    <row r="152" spans="1:11" x14ac:dyDescent="0.3">
      <c r="A152" s="136"/>
      <c r="B152" s="823"/>
      <c r="C152" s="824"/>
      <c r="D152" s="824"/>
      <c r="E152" s="824"/>
      <c r="F152" s="825"/>
      <c r="G152" s="592"/>
      <c r="H152" s="518"/>
      <c r="I152" s="522"/>
      <c r="J152" s="636"/>
      <c r="K152" s="135">
        <f t="shared" si="2"/>
        <v>0</v>
      </c>
    </row>
    <row r="153" spans="1:11" x14ac:dyDescent="0.3">
      <c r="A153" s="136"/>
      <c r="B153" s="823"/>
      <c r="C153" s="824"/>
      <c r="D153" s="824"/>
      <c r="E153" s="824"/>
      <c r="F153" s="825"/>
      <c r="G153" s="592"/>
      <c r="H153" s="518"/>
      <c r="I153" s="522"/>
      <c r="J153" s="636"/>
      <c r="K153" s="135">
        <f t="shared" si="2"/>
        <v>0</v>
      </c>
    </row>
    <row r="154" spans="1:11" x14ac:dyDescent="0.3">
      <c r="A154" s="136"/>
      <c r="B154" s="823"/>
      <c r="C154" s="824"/>
      <c r="D154" s="824"/>
      <c r="E154" s="824"/>
      <c r="F154" s="825"/>
      <c r="G154" s="592"/>
      <c r="H154" s="518"/>
      <c r="I154" s="522"/>
      <c r="J154" s="636"/>
      <c r="K154" s="135">
        <f t="shared" si="2"/>
        <v>0</v>
      </c>
    </row>
    <row r="155" spans="1:11" x14ac:dyDescent="0.3">
      <c r="A155" s="136"/>
      <c r="B155" s="823"/>
      <c r="C155" s="824"/>
      <c r="D155" s="824"/>
      <c r="E155" s="824"/>
      <c r="F155" s="825"/>
      <c r="G155" s="592"/>
      <c r="H155" s="518"/>
      <c r="I155" s="522"/>
      <c r="J155" s="636"/>
      <c r="K155" s="135">
        <f t="shared" si="2"/>
        <v>0</v>
      </c>
    </row>
    <row r="156" spans="1:11" x14ac:dyDescent="0.3">
      <c r="A156" s="136"/>
      <c r="B156" s="823"/>
      <c r="C156" s="824"/>
      <c r="D156" s="824"/>
      <c r="E156" s="824"/>
      <c r="F156" s="825"/>
      <c r="G156" s="592"/>
      <c r="H156" s="518"/>
      <c r="I156" s="522"/>
      <c r="J156" s="636"/>
      <c r="K156" s="135">
        <f t="shared" si="2"/>
        <v>0</v>
      </c>
    </row>
    <row r="157" spans="1:11" x14ac:dyDescent="0.3">
      <c r="A157" s="136"/>
      <c r="B157" s="823"/>
      <c r="C157" s="824"/>
      <c r="D157" s="824"/>
      <c r="E157" s="824"/>
      <c r="F157" s="825"/>
      <c r="G157" s="592"/>
      <c r="H157" s="518"/>
      <c r="I157" s="522"/>
      <c r="J157" s="636"/>
      <c r="K157" s="135">
        <f t="shared" si="2"/>
        <v>0</v>
      </c>
    </row>
    <row r="158" spans="1:11" x14ac:dyDescent="0.3">
      <c r="A158" s="136"/>
      <c r="B158" s="823"/>
      <c r="C158" s="824"/>
      <c r="D158" s="824"/>
      <c r="E158" s="824"/>
      <c r="F158" s="825"/>
      <c r="G158" s="592"/>
      <c r="H158" s="518"/>
      <c r="I158" s="522"/>
      <c r="J158" s="636"/>
      <c r="K158" s="135">
        <f t="shared" si="2"/>
        <v>0</v>
      </c>
    </row>
    <row r="159" spans="1:11" x14ac:dyDescent="0.3">
      <c r="A159" s="136"/>
      <c r="B159" s="823"/>
      <c r="C159" s="824"/>
      <c r="D159" s="824"/>
      <c r="E159" s="824"/>
      <c r="F159" s="825"/>
      <c r="G159" s="592"/>
      <c r="H159" s="518"/>
      <c r="I159" s="522"/>
      <c r="J159" s="636"/>
      <c r="K159" s="135">
        <f t="shared" si="2"/>
        <v>0</v>
      </c>
    </row>
    <row r="160" spans="1:11" x14ac:dyDescent="0.3">
      <c r="A160" s="136"/>
      <c r="B160" s="823"/>
      <c r="C160" s="824"/>
      <c r="D160" s="824"/>
      <c r="E160" s="824"/>
      <c r="F160" s="825"/>
      <c r="G160" s="592"/>
      <c r="H160" s="518"/>
      <c r="I160" s="522"/>
      <c r="J160" s="636"/>
      <c r="K160" s="135">
        <f t="shared" si="2"/>
        <v>0</v>
      </c>
    </row>
    <row r="161" spans="1:11" x14ac:dyDescent="0.3">
      <c r="A161" s="136"/>
      <c r="B161" s="823"/>
      <c r="C161" s="824"/>
      <c r="D161" s="824"/>
      <c r="E161" s="824"/>
      <c r="F161" s="825"/>
      <c r="G161" s="592"/>
      <c r="H161" s="518"/>
      <c r="I161" s="522"/>
      <c r="J161" s="636"/>
      <c r="K161" s="135">
        <f t="shared" si="2"/>
        <v>0</v>
      </c>
    </row>
    <row r="162" spans="1:11" x14ac:dyDescent="0.3">
      <c r="A162" s="136"/>
      <c r="B162" s="823"/>
      <c r="C162" s="824"/>
      <c r="D162" s="824"/>
      <c r="E162" s="824"/>
      <c r="F162" s="825"/>
      <c r="G162" s="592"/>
      <c r="H162" s="518"/>
      <c r="I162" s="522"/>
      <c r="J162" s="636"/>
      <c r="K162" s="135">
        <f t="shared" si="2"/>
        <v>0</v>
      </c>
    </row>
    <row r="163" spans="1:11" x14ac:dyDescent="0.3">
      <c r="A163" s="136"/>
      <c r="B163" s="823"/>
      <c r="C163" s="824"/>
      <c r="D163" s="824"/>
      <c r="E163" s="824"/>
      <c r="F163" s="825"/>
      <c r="G163" s="592"/>
      <c r="H163" s="518"/>
      <c r="I163" s="522"/>
      <c r="J163" s="636"/>
      <c r="K163" s="135">
        <f t="shared" si="2"/>
        <v>0</v>
      </c>
    </row>
    <row r="164" spans="1:11" x14ac:dyDescent="0.3">
      <c r="A164" s="136"/>
      <c r="B164" s="823"/>
      <c r="C164" s="824"/>
      <c r="D164" s="824"/>
      <c r="E164" s="824"/>
      <c r="F164" s="825"/>
      <c r="G164" s="592"/>
      <c r="H164" s="518"/>
      <c r="I164" s="522"/>
      <c r="J164" s="636"/>
      <c r="K164" s="135">
        <f t="shared" si="2"/>
        <v>0</v>
      </c>
    </row>
    <row r="165" spans="1:11" x14ac:dyDescent="0.3">
      <c r="A165" s="136"/>
      <c r="B165" s="823"/>
      <c r="C165" s="824"/>
      <c r="D165" s="824"/>
      <c r="E165" s="824"/>
      <c r="F165" s="825"/>
      <c r="G165" s="592"/>
      <c r="H165" s="518"/>
      <c r="I165" s="522"/>
      <c r="J165" s="636"/>
      <c r="K165" s="135">
        <f t="shared" si="2"/>
        <v>0</v>
      </c>
    </row>
    <row r="166" spans="1:11" x14ac:dyDescent="0.3">
      <c r="A166" s="136"/>
      <c r="B166" s="823"/>
      <c r="C166" s="824"/>
      <c r="D166" s="824"/>
      <c r="E166" s="824"/>
      <c r="F166" s="825"/>
      <c r="G166" s="592"/>
      <c r="H166" s="518"/>
      <c r="I166" s="522"/>
      <c r="J166" s="636"/>
      <c r="K166" s="135">
        <f t="shared" si="2"/>
        <v>0</v>
      </c>
    </row>
    <row r="167" spans="1:11" x14ac:dyDescent="0.3">
      <c r="A167" s="136"/>
      <c r="B167" s="823"/>
      <c r="C167" s="824"/>
      <c r="D167" s="824"/>
      <c r="E167" s="824"/>
      <c r="F167" s="825"/>
      <c r="G167" s="592"/>
      <c r="H167" s="518"/>
      <c r="I167" s="522"/>
      <c r="J167" s="636"/>
      <c r="K167" s="135">
        <f t="shared" si="2"/>
        <v>0</v>
      </c>
    </row>
    <row r="168" spans="1:11" x14ac:dyDescent="0.3">
      <c r="A168" s="136"/>
      <c r="B168" s="823"/>
      <c r="C168" s="824"/>
      <c r="D168" s="824"/>
      <c r="E168" s="824"/>
      <c r="F168" s="825"/>
      <c r="G168" s="592"/>
      <c r="H168" s="518"/>
      <c r="I168" s="522"/>
      <c r="J168" s="636"/>
      <c r="K168" s="135">
        <f t="shared" ref="K168:K182" si="3">(I168-(I168*J168))*H168</f>
        <v>0</v>
      </c>
    </row>
    <row r="169" spans="1:11" x14ac:dyDescent="0.3">
      <c r="A169" s="136"/>
      <c r="B169" s="823"/>
      <c r="C169" s="824"/>
      <c r="D169" s="824"/>
      <c r="E169" s="824"/>
      <c r="F169" s="825"/>
      <c r="G169" s="592"/>
      <c r="H169" s="518"/>
      <c r="I169" s="522"/>
      <c r="J169" s="636"/>
      <c r="K169" s="135">
        <f t="shared" si="3"/>
        <v>0</v>
      </c>
    </row>
    <row r="170" spans="1:11" x14ac:dyDescent="0.3">
      <c r="A170" s="137"/>
      <c r="B170" s="823"/>
      <c r="C170" s="824"/>
      <c r="D170" s="824"/>
      <c r="E170" s="824"/>
      <c r="F170" s="825"/>
      <c r="G170" s="120"/>
      <c r="H170" s="518"/>
      <c r="I170" s="522"/>
      <c r="J170" s="636"/>
      <c r="K170" s="135">
        <f t="shared" si="3"/>
        <v>0</v>
      </c>
    </row>
    <row r="171" spans="1:11" x14ac:dyDescent="0.3">
      <c r="A171" s="137"/>
      <c r="B171" s="823"/>
      <c r="C171" s="824"/>
      <c r="D171" s="824"/>
      <c r="E171" s="824"/>
      <c r="F171" s="825"/>
      <c r="G171" s="120"/>
      <c r="H171" s="518"/>
      <c r="I171" s="522"/>
      <c r="J171" s="636"/>
      <c r="K171" s="135">
        <f t="shared" si="3"/>
        <v>0</v>
      </c>
    </row>
    <row r="172" spans="1:11" x14ac:dyDescent="0.3">
      <c r="A172" s="137"/>
      <c r="B172" s="823"/>
      <c r="C172" s="824"/>
      <c r="D172" s="824"/>
      <c r="E172" s="824"/>
      <c r="F172" s="825"/>
      <c r="G172" s="120"/>
      <c r="H172" s="518"/>
      <c r="I172" s="522"/>
      <c r="J172" s="636"/>
      <c r="K172" s="135">
        <f t="shared" si="3"/>
        <v>0</v>
      </c>
    </row>
    <row r="173" spans="1:11" x14ac:dyDescent="0.3">
      <c r="A173" s="137"/>
      <c r="B173" s="823"/>
      <c r="C173" s="824"/>
      <c r="D173" s="824"/>
      <c r="E173" s="824"/>
      <c r="F173" s="825"/>
      <c r="G173" s="120"/>
      <c r="H173" s="518"/>
      <c r="I173" s="522"/>
      <c r="J173" s="636"/>
      <c r="K173" s="135">
        <f t="shared" si="3"/>
        <v>0</v>
      </c>
    </row>
    <row r="174" spans="1:11" x14ac:dyDescent="0.3">
      <c r="A174" s="137"/>
      <c r="B174" s="823"/>
      <c r="C174" s="824"/>
      <c r="D174" s="824"/>
      <c r="E174" s="824"/>
      <c r="F174" s="825"/>
      <c r="G174" s="120"/>
      <c r="H174" s="518"/>
      <c r="I174" s="522"/>
      <c r="J174" s="636"/>
      <c r="K174" s="135">
        <f t="shared" si="3"/>
        <v>0</v>
      </c>
    </row>
    <row r="175" spans="1:11" x14ac:dyDescent="0.3">
      <c r="A175" s="137"/>
      <c r="B175" s="823"/>
      <c r="C175" s="824"/>
      <c r="D175" s="824"/>
      <c r="E175" s="824"/>
      <c r="F175" s="825"/>
      <c r="G175" s="120"/>
      <c r="H175" s="518"/>
      <c r="I175" s="522"/>
      <c r="J175" s="636"/>
      <c r="K175" s="135">
        <f t="shared" si="3"/>
        <v>0</v>
      </c>
    </row>
    <row r="176" spans="1:11" x14ac:dyDescent="0.3">
      <c r="A176" s="137"/>
      <c r="B176" s="823"/>
      <c r="C176" s="824"/>
      <c r="D176" s="824"/>
      <c r="E176" s="824"/>
      <c r="F176" s="825"/>
      <c r="G176" s="120"/>
      <c r="H176" s="518"/>
      <c r="I176" s="522"/>
      <c r="J176" s="636"/>
      <c r="K176" s="135">
        <f t="shared" si="3"/>
        <v>0</v>
      </c>
    </row>
    <row r="177" spans="1:11" x14ac:dyDescent="0.3">
      <c r="A177" s="137"/>
      <c r="B177" s="823"/>
      <c r="C177" s="824"/>
      <c r="D177" s="824"/>
      <c r="E177" s="824"/>
      <c r="F177" s="825"/>
      <c r="G177" s="120"/>
      <c r="H177" s="518"/>
      <c r="I177" s="522"/>
      <c r="J177" s="636"/>
      <c r="K177" s="135">
        <f t="shared" si="3"/>
        <v>0</v>
      </c>
    </row>
    <row r="178" spans="1:11" x14ac:dyDescent="0.3">
      <c r="A178" s="137"/>
      <c r="B178" s="823"/>
      <c r="C178" s="824"/>
      <c r="D178" s="824"/>
      <c r="E178" s="824"/>
      <c r="F178" s="825"/>
      <c r="G178" s="120"/>
      <c r="H178" s="518"/>
      <c r="I178" s="522"/>
      <c r="J178" s="636"/>
      <c r="K178" s="135">
        <f t="shared" si="3"/>
        <v>0</v>
      </c>
    </row>
    <row r="179" spans="1:11" x14ac:dyDescent="0.3">
      <c r="A179" s="137"/>
      <c r="B179" s="823"/>
      <c r="C179" s="824"/>
      <c r="D179" s="824"/>
      <c r="E179" s="824"/>
      <c r="F179" s="825"/>
      <c r="G179" s="120"/>
      <c r="H179" s="518"/>
      <c r="I179" s="522"/>
      <c r="J179" s="636"/>
      <c r="K179" s="135">
        <f t="shared" si="3"/>
        <v>0</v>
      </c>
    </row>
    <row r="180" spans="1:11" x14ac:dyDescent="0.3">
      <c r="A180" s="137"/>
      <c r="B180" s="823"/>
      <c r="C180" s="824"/>
      <c r="D180" s="824"/>
      <c r="E180" s="824"/>
      <c r="F180" s="825"/>
      <c r="G180" s="120"/>
      <c r="H180" s="518"/>
      <c r="I180" s="522"/>
      <c r="J180" s="636"/>
      <c r="K180" s="135">
        <f t="shared" si="3"/>
        <v>0</v>
      </c>
    </row>
    <row r="181" spans="1:11" x14ac:dyDescent="0.3">
      <c r="A181" s="137"/>
      <c r="B181" s="823"/>
      <c r="C181" s="824"/>
      <c r="D181" s="824"/>
      <c r="E181" s="824"/>
      <c r="F181" s="825"/>
      <c r="G181" s="120"/>
      <c r="H181" s="518"/>
      <c r="I181" s="522"/>
      <c r="J181" s="636"/>
      <c r="K181" s="135">
        <f t="shared" si="3"/>
        <v>0</v>
      </c>
    </row>
    <row r="182" spans="1:11" x14ac:dyDescent="0.3">
      <c r="A182" s="137"/>
      <c r="B182" s="823"/>
      <c r="C182" s="824"/>
      <c r="D182" s="824"/>
      <c r="E182" s="824"/>
      <c r="F182" s="825"/>
      <c r="G182" s="120"/>
      <c r="H182" s="518"/>
      <c r="I182" s="522"/>
      <c r="J182" s="636"/>
      <c r="K182" s="135">
        <f t="shared" si="3"/>
        <v>0</v>
      </c>
    </row>
    <row r="183" spans="1:11" x14ac:dyDescent="0.3">
      <c r="A183" s="596"/>
      <c r="B183" s="835"/>
      <c r="C183" s="836"/>
      <c r="D183" s="836"/>
      <c r="E183" s="836"/>
      <c r="F183" s="837"/>
      <c r="G183" s="597"/>
      <c r="H183" s="597"/>
      <c r="I183" s="598"/>
      <c r="J183" s="637"/>
      <c r="K183" s="599">
        <f>(I183-(I183*J183))*H183</f>
        <v>0</v>
      </c>
    </row>
    <row r="184" spans="1:11" x14ac:dyDescent="0.3">
      <c r="A184" s="517"/>
      <c r="B184" s="823"/>
      <c r="C184" s="824"/>
      <c r="D184" s="824"/>
      <c r="E184" s="824"/>
      <c r="F184" s="825"/>
      <c r="G184" s="518"/>
      <c r="H184" s="518"/>
      <c r="I184" s="522"/>
      <c r="J184" s="636"/>
      <c r="K184" s="135">
        <f t="shared" ref="K184:K212" si="4">(I184-(I184*J184))*H184</f>
        <v>0</v>
      </c>
    </row>
    <row r="185" spans="1:11" x14ac:dyDescent="0.3">
      <c r="A185" s="517"/>
      <c r="B185" s="823"/>
      <c r="C185" s="824"/>
      <c r="D185" s="824"/>
      <c r="E185" s="824"/>
      <c r="F185" s="825"/>
      <c r="G185" s="518"/>
      <c r="H185" s="518"/>
      <c r="I185" s="522"/>
      <c r="J185" s="636"/>
      <c r="K185" s="135">
        <f t="shared" si="4"/>
        <v>0</v>
      </c>
    </row>
    <row r="186" spans="1:11" x14ac:dyDescent="0.3">
      <c r="A186" s="517"/>
      <c r="B186" s="823"/>
      <c r="C186" s="824"/>
      <c r="D186" s="824"/>
      <c r="E186" s="824"/>
      <c r="F186" s="825"/>
      <c r="G186" s="518"/>
      <c r="H186" s="518"/>
      <c r="I186" s="522"/>
      <c r="J186" s="636"/>
      <c r="K186" s="135">
        <f t="shared" si="4"/>
        <v>0</v>
      </c>
    </row>
    <row r="187" spans="1:11" x14ac:dyDescent="0.3">
      <c r="A187" s="517"/>
      <c r="B187" s="823"/>
      <c r="C187" s="824"/>
      <c r="D187" s="824"/>
      <c r="E187" s="824"/>
      <c r="F187" s="825"/>
      <c r="G187" s="518"/>
      <c r="H187" s="518"/>
      <c r="I187" s="522"/>
      <c r="J187" s="636"/>
      <c r="K187" s="135">
        <f t="shared" si="4"/>
        <v>0</v>
      </c>
    </row>
    <row r="188" spans="1:11" x14ac:dyDescent="0.3">
      <c r="A188" s="517"/>
      <c r="B188" s="823"/>
      <c r="C188" s="824"/>
      <c r="D188" s="824"/>
      <c r="E188" s="824"/>
      <c r="F188" s="825"/>
      <c r="G188" s="518"/>
      <c r="H188" s="518"/>
      <c r="I188" s="522"/>
      <c r="J188" s="636"/>
      <c r="K188" s="135">
        <f t="shared" si="4"/>
        <v>0</v>
      </c>
    </row>
    <row r="189" spans="1:11" x14ac:dyDescent="0.3">
      <c r="A189" s="517"/>
      <c r="B189" s="823"/>
      <c r="C189" s="824"/>
      <c r="D189" s="824"/>
      <c r="E189" s="824"/>
      <c r="F189" s="825"/>
      <c r="G189" s="518"/>
      <c r="H189" s="518"/>
      <c r="I189" s="522"/>
      <c r="J189" s="636"/>
      <c r="K189" s="135">
        <f t="shared" si="4"/>
        <v>0</v>
      </c>
    </row>
    <row r="190" spans="1:11" x14ac:dyDescent="0.3">
      <c r="A190" s="517"/>
      <c r="B190" s="823"/>
      <c r="C190" s="824"/>
      <c r="D190" s="824"/>
      <c r="E190" s="824"/>
      <c r="F190" s="825"/>
      <c r="G190" s="518"/>
      <c r="H190" s="518"/>
      <c r="I190" s="522"/>
      <c r="J190" s="636"/>
      <c r="K190" s="135">
        <f t="shared" si="4"/>
        <v>0</v>
      </c>
    </row>
    <row r="191" spans="1:11" x14ac:dyDescent="0.3">
      <c r="A191" s="517"/>
      <c r="B191" s="823"/>
      <c r="C191" s="824"/>
      <c r="D191" s="824"/>
      <c r="E191" s="824"/>
      <c r="F191" s="825"/>
      <c r="G191" s="518"/>
      <c r="H191" s="518"/>
      <c r="I191" s="522"/>
      <c r="J191" s="636"/>
      <c r="K191" s="135">
        <f t="shared" si="4"/>
        <v>0</v>
      </c>
    </row>
    <row r="192" spans="1:11" x14ac:dyDescent="0.3">
      <c r="A192" s="517"/>
      <c r="B192" s="823"/>
      <c r="C192" s="824"/>
      <c r="D192" s="824"/>
      <c r="E192" s="824"/>
      <c r="F192" s="825"/>
      <c r="G192" s="518"/>
      <c r="H192" s="518"/>
      <c r="I192" s="522"/>
      <c r="J192" s="636"/>
      <c r="K192" s="135">
        <f t="shared" si="4"/>
        <v>0</v>
      </c>
    </row>
    <row r="193" spans="1:11" x14ac:dyDescent="0.3">
      <c r="A193" s="517"/>
      <c r="B193" s="823"/>
      <c r="C193" s="824"/>
      <c r="D193" s="824"/>
      <c r="E193" s="824"/>
      <c r="F193" s="825"/>
      <c r="G193" s="518"/>
      <c r="H193" s="518"/>
      <c r="I193" s="522"/>
      <c r="J193" s="636"/>
      <c r="K193" s="135">
        <f t="shared" si="4"/>
        <v>0</v>
      </c>
    </row>
    <row r="194" spans="1:11" x14ac:dyDescent="0.3">
      <c r="A194" s="517"/>
      <c r="B194" s="823"/>
      <c r="C194" s="824"/>
      <c r="D194" s="824"/>
      <c r="E194" s="824"/>
      <c r="F194" s="825"/>
      <c r="G194" s="518"/>
      <c r="H194" s="518"/>
      <c r="I194" s="522"/>
      <c r="J194" s="636"/>
      <c r="K194" s="135">
        <f t="shared" si="4"/>
        <v>0</v>
      </c>
    </row>
    <row r="195" spans="1:11" x14ac:dyDescent="0.3">
      <c r="A195" s="517"/>
      <c r="B195" s="823"/>
      <c r="C195" s="824"/>
      <c r="D195" s="824"/>
      <c r="E195" s="824"/>
      <c r="F195" s="825"/>
      <c r="G195" s="518"/>
      <c r="H195" s="518"/>
      <c r="I195" s="522"/>
      <c r="J195" s="636"/>
      <c r="K195" s="135">
        <f t="shared" si="4"/>
        <v>0</v>
      </c>
    </row>
    <row r="196" spans="1:11" x14ac:dyDescent="0.3">
      <c r="A196" s="517"/>
      <c r="B196" s="823"/>
      <c r="C196" s="824"/>
      <c r="D196" s="824"/>
      <c r="E196" s="824"/>
      <c r="F196" s="825"/>
      <c r="G196" s="518"/>
      <c r="H196" s="518"/>
      <c r="I196" s="522"/>
      <c r="J196" s="636"/>
      <c r="K196" s="135">
        <f t="shared" si="4"/>
        <v>0</v>
      </c>
    </row>
    <row r="197" spans="1:11" x14ac:dyDescent="0.3">
      <c r="A197" s="517"/>
      <c r="B197" s="823"/>
      <c r="C197" s="824"/>
      <c r="D197" s="824"/>
      <c r="E197" s="824"/>
      <c r="F197" s="825"/>
      <c r="G197" s="518"/>
      <c r="H197" s="518"/>
      <c r="I197" s="522"/>
      <c r="J197" s="636"/>
      <c r="K197" s="135">
        <f t="shared" si="4"/>
        <v>0</v>
      </c>
    </row>
    <row r="198" spans="1:11" x14ac:dyDescent="0.3">
      <c r="A198" s="517"/>
      <c r="B198" s="823"/>
      <c r="C198" s="824"/>
      <c r="D198" s="824"/>
      <c r="E198" s="824"/>
      <c r="F198" s="825"/>
      <c r="G198" s="518"/>
      <c r="H198" s="518"/>
      <c r="I198" s="522"/>
      <c r="J198" s="636"/>
      <c r="K198" s="135">
        <f t="shared" si="4"/>
        <v>0</v>
      </c>
    </row>
    <row r="199" spans="1:11" x14ac:dyDescent="0.3">
      <c r="A199" s="517"/>
      <c r="B199" s="823"/>
      <c r="C199" s="824"/>
      <c r="D199" s="824"/>
      <c r="E199" s="824"/>
      <c r="F199" s="825"/>
      <c r="G199" s="518"/>
      <c r="H199" s="518"/>
      <c r="I199" s="522"/>
      <c r="J199" s="636"/>
      <c r="K199" s="135">
        <f t="shared" si="4"/>
        <v>0</v>
      </c>
    </row>
    <row r="200" spans="1:11" x14ac:dyDescent="0.3">
      <c r="A200" s="517"/>
      <c r="B200" s="823"/>
      <c r="C200" s="824"/>
      <c r="D200" s="824"/>
      <c r="E200" s="824"/>
      <c r="F200" s="825"/>
      <c r="G200" s="518"/>
      <c r="H200" s="518"/>
      <c r="I200" s="522"/>
      <c r="J200" s="636"/>
      <c r="K200" s="135">
        <f t="shared" si="4"/>
        <v>0</v>
      </c>
    </row>
    <row r="201" spans="1:11" x14ac:dyDescent="0.3">
      <c r="A201" s="517"/>
      <c r="B201" s="823"/>
      <c r="C201" s="824"/>
      <c r="D201" s="824"/>
      <c r="E201" s="824"/>
      <c r="F201" s="825"/>
      <c r="G201" s="518"/>
      <c r="H201" s="518"/>
      <c r="I201" s="522"/>
      <c r="J201" s="636"/>
      <c r="K201" s="135">
        <f t="shared" si="4"/>
        <v>0</v>
      </c>
    </row>
    <row r="202" spans="1:11" x14ac:dyDescent="0.3">
      <c r="A202" s="517"/>
      <c r="B202" s="823"/>
      <c r="C202" s="824"/>
      <c r="D202" s="824"/>
      <c r="E202" s="824"/>
      <c r="F202" s="825"/>
      <c r="G202" s="518"/>
      <c r="H202" s="518"/>
      <c r="I202" s="522"/>
      <c r="J202" s="636"/>
      <c r="K202" s="135">
        <f t="shared" si="4"/>
        <v>0</v>
      </c>
    </row>
    <row r="203" spans="1:11" x14ac:dyDescent="0.3">
      <c r="A203" s="517"/>
      <c r="B203" s="823"/>
      <c r="C203" s="824"/>
      <c r="D203" s="824"/>
      <c r="E203" s="824"/>
      <c r="F203" s="825"/>
      <c r="G203" s="518"/>
      <c r="H203" s="518"/>
      <c r="I203" s="522"/>
      <c r="J203" s="636"/>
      <c r="K203" s="135">
        <f t="shared" si="4"/>
        <v>0</v>
      </c>
    </row>
    <row r="204" spans="1:11" x14ac:dyDescent="0.3">
      <c r="A204" s="517"/>
      <c r="B204" s="823"/>
      <c r="C204" s="824"/>
      <c r="D204" s="824"/>
      <c r="E204" s="824"/>
      <c r="F204" s="825"/>
      <c r="G204" s="518"/>
      <c r="H204" s="518"/>
      <c r="I204" s="522"/>
      <c r="J204" s="636"/>
      <c r="K204" s="135">
        <f t="shared" si="4"/>
        <v>0</v>
      </c>
    </row>
    <row r="205" spans="1:11" x14ac:dyDescent="0.3">
      <c r="A205" s="517"/>
      <c r="B205" s="823"/>
      <c r="C205" s="824"/>
      <c r="D205" s="824"/>
      <c r="E205" s="824"/>
      <c r="F205" s="825"/>
      <c r="G205" s="518"/>
      <c r="H205" s="518"/>
      <c r="I205" s="522"/>
      <c r="J205" s="636"/>
      <c r="K205" s="135">
        <f t="shared" si="4"/>
        <v>0</v>
      </c>
    </row>
    <row r="206" spans="1:11" x14ac:dyDescent="0.3">
      <c r="A206" s="517"/>
      <c r="B206" s="823"/>
      <c r="C206" s="824"/>
      <c r="D206" s="824"/>
      <c r="E206" s="824"/>
      <c r="F206" s="825"/>
      <c r="G206" s="518"/>
      <c r="H206" s="518"/>
      <c r="I206" s="522"/>
      <c r="J206" s="636"/>
      <c r="K206" s="135">
        <f t="shared" si="4"/>
        <v>0</v>
      </c>
    </row>
    <row r="207" spans="1:11" x14ac:dyDescent="0.3">
      <c r="A207" s="517"/>
      <c r="B207" s="823"/>
      <c r="C207" s="824"/>
      <c r="D207" s="824"/>
      <c r="E207" s="824"/>
      <c r="F207" s="825"/>
      <c r="G207" s="518"/>
      <c r="H207" s="518"/>
      <c r="I207" s="522"/>
      <c r="J207" s="636"/>
      <c r="K207" s="135">
        <f t="shared" si="4"/>
        <v>0</v>
      </c>
    </row>
    <row r="208" spans="1:11" x14ac:dyDescent="0.3">
      <c r="A208" s="517"/>
      <c r="B208" s="823"/>
      <c r="C208" s="824"/>
      <c r="D208" s="824"/>
      <c r="E208" s="824"/>
      <c r="F208" s="825"/>
      <c r="G208" s="518"/>
      <c r="H208" s="518"/>
      <c r="I208" s="522"/>
      <c r="J208" s="636"/>
      <c r="K208" s="135">
        <f t="shared" si="4"/>
        <v>0</v>
      </c>
    </row>
    <row r="209" spans="1:11" x14ac:dyDescent="0.3">
      <c r="A209" s="517"/>
      <c r="B209" s="823"/>
      <c r="C209" s="824"/>
      <c r="D209" s="824"/>
      <c r="E209" s="824"/>
      <c r="F209" s="825"/>
      <c r="G209" s="518"/>
      <c r="H209" s="518"/>
      <c r="I209" s="522"/>
      <c r="J209" s="636"/>
      <c r="K209" s="135">
        <f t="shared" si="4"/>
        <v>0</v>
      </c>
    </row>
    <row r="210" spans="1:11" x14ac:dyDescent="0.3">
      <c r="A210" s="517"/>
      <c r="B210" s="823"/>
      <c r="C210" s="824"/>
      <c r="D210" s="824"/>
      <c r="E210" s="824"/>
      <c r="F210" s="825"/>
      <c r="G210" s="518"/>
      <c r="H210" s="518"/>
      <c r="I210" s="522"/>
      <c r="J210" s="636"/>
      <c r="K210" s="135">
        <f t="shared" si="4"/>
        <v>0</v>
      </c>
    </row>
    <row r="211" spans="1:11" x14ac:dyDescent="0.3">
      <c r="A211" s="517"/>
      <c r="B211" s="823"/>
      <c r="C211" s="824"/>
      <c r="D211" s="824"/>
      <c r="E211" s="824"/>
      <c r="F211" s="825"/>
      <c r="G211" s="518"/>
      <c r="H211" s="518"/>
      <c r="I211" s="522"/>
      <c r="J211" s="636"/>
      <c r="K211" s="135">
        <f t="shared" si="4"/>
        <v>0</v>
      </c>
    </row>
    <row r="212" spans="1:11" ht="15" thickBot="1" x14ac:dyDescent="0.35">
      <c r="A212" s="600"/>
      <c r="B212" s="838"/>
      <c r="C212" s="839"/>
      <c r="D212" s="839"/>
      <c r="E212" s="839"/>
      <c r="F212" s="840"/>
      <c r="G212" s="601"/>
      <c r="H212" s="601"/>
      <c r="I212" s="602"/>
      <c r="J212" s="638"/>
      <c r="K212" s="140">
        <f t="shared" si="4"/>
        <v>0</v>
      </c>
    </row>
    <row r="213" spans="1:11" ht="15" thickBot="1" x14ac:dyDescent="0.35">
      <c r="A213" s="35"/>
      <c r="B213" s="34" t="s">
        <v>5</v>
      </c>
      <c r="C213" s="34"/>
      <c r="D213" s="34"/>
      <c r="E213" s="34"/>
      <c r="F213" s="34"/>
      <c r="G213" s="26" t="s">
        <v>5</v>
      </c>
      <c r="H213" s="26" t="s">
        <v>5</v>
      </c>
      <c r="I213" s="47" t="s">
        <v>5</v>
      </c>
      <c r="J213" s="47" t="s">
        <v>5</v>
      </c>
      <c r="K213" s="116"/>
    </row>
    <row r="214" spans="1:11" ht="15" thickBot="1" x14ac:dyDescent="0.35">
      <c r="A214" s="35"/>
      <c r="B214" s="34"/>
      <c r="C214" s="34"/>
      <c r="D214" s="34"/>
      <c r="E214" s="34"/>
      <c r="F214" s="34"/>
      <c r="G214" s="810" t="s">
        <v>306</v>
      </c>
      <c r="H214" s="811"/>
      <c r="I214" s="811"/>
      <c r="J214" s="789">
        <f>SUM(K23:K212)</f>
        <v>114064.89599999999</v>
      </c>
      <c r="K214" s="790"/>
    </row>
    <row r="215" spans="1:11" x14ac:dyDescent="0.3">
      <c r="K215" s="116"/>
    </row>
  </sheetData>
  <sheetProtection algorithmName="SHA-512" hashValue="raFeLdqGexbUfnvxpP1nyrobz7BPTnVAg8XAbEj/SvowqosuhnaCMhKfk4e6noeA5Fb3uXW/bEkfRBgC4Ufxqg==" saltValue="yRYPDgBHIlF5eybwRpMZ2Q==" spinCount="100000" sheet="1" objects="1" scenarios="1"/>
  <mergeCells count="218">
    <mergeCell ref="A19:A21"/>
    <mergeCell ref="B20:D20"/>
    <mergeCell ref="E20:G20"/>
    <mergeCell ref="H20:J20"/>
    <mergeCell ref="B21:D21"/>
    <mergeCell ref="E21:G21"/>
    <mergeCell ref="H21:J21"/>
    <mergeCell ref="B19:D19"/>
    <mergeCell ref="E19:G19"/>
    <mergeCell ref="H19:J19"/>
    <mergeCell ref="B208:F208"/>
    <mergeCell ref="B209:F209"/>
    <mergeCell ref="B210:F210"/>
    <mergeCell ref="B211:F211"/>
    <mergeCell ref="B212:F212"/>
    <mergeCell ref="B203:F203"/>
    <mergeCell ref="B204:F204"/>
    <mergeCell ref="B205:F205"/>
    <mergeCell ref="B206:F206"/>
    <mergeCell ref="B207:F207"/>
    <mergeCell ref="B198:F198"/>
    <mergeCell ref="B199:F199"/>
    <mergeCell ref="B200:F200"/>
    <mergeCell ref="B201:F201"/>
    <mergeCell ref="B202:F202"/>
    <mergeCell ref="B193:F193"/>
    <mergeCell ref="B194:F194"/>
    <mergeCell ref="B195:F195"/>
    <mergeCell ref="B196:F196"/>
    <mergeCell ref="B197:F197"/>
    <mergeCell ref="B188:F188"/>
    <mergeCell ref="B189:F189"/>
    <mergeCell ref="B190:F190"/>
    <mergeCell ref="B191:F191"/>
    <mergeCell ref="B192:F192"/>
    <mergeCell ref="B183:F183"/>
    <mergeCell ref="B184:F184"/>
    <mergeCell ref="B185:F185"/>
    <mergeCell ref="B186:F186"/>
    <mergeCell ref="B187:F187"/>
    <mergeCell ref="B178:F178"/>
    <mergeCell ref="B179:F179"/>
    <mergeCell ref="B180:F180"/>
    <mergeCell ref="B181:F181"/>
    <mergeCell ref="B182:F182"/>
    <mergeCell ref="B173:F173"/>
    <mergeCell ref="B174:F174"/>
    <mergeCell ref="B175:F175"/>
    <mergeCell ref="B176:F176"/>
    <mergeCell ref="B177:F177"/>
    <mergeCell ref="B168:F168"/>
    <mergeCell ref="B169:F169"/>
    <mergeCell ref="B170:F170"/>
    <mergeCell ref="B171:F171"/>
    <mergeCell ref="B172:F172"/>
    <mergeCell ref="B163:F163"/>
    <mergeCell ref="B164:F164"/>
    <mergeCell ref="B165:F165"/>
    <mergeCell ref="B166:F166"/>
    <mergeCell ref="B167:F167"/>
    <mergeCell ref="B158:F158"/>
    <mergeCell ref="B159:F159"/>
    <mergeCell ref="B160:F160"/>
    <mergeCell ref="B161:F161"/>
    <mergeCell ref="B162:F162"/>
    <mergeCell ref="B153:F153"/>
    <mergeCell ref="B154:F154"/>
    <mergeCell ref="B155:F155"/>
    <mergeCell ref="B156:F156"/>
    <mergeCell ref="B157:F157"/>
    <mergeCell ref="B148:F148"/>
    <mergeCell ref="B149:F149"/>
    <mergeCell ref="B150:F150"/>
    <mergeCell ref="B151:F151"/>
    <mergeCell ref="B152:F152"/>
    <mergeCell ref="B143:F143"/>
    <mergeCell ref="B144:F144"/>
    <mergeCell ref="B145:F145"/>
    <mergeCell ref="B146:F146"/>
    <mergeCell ref="B147:F147"/>
    <mergeCell ref="B138:F138"/>
    <mergeCell ref="B139:F139"/>
    <mergeCell ref="B140:F140"/>
    <mergeCell ref="B141:F141"/>
    <mergeCell ref="B142:F142"/>
    <mergeCell ref="B133:F133"/>
    <mergeCell ref="B134:F134"/>
    <mergeCell ref="B135:F135"/>
    <mergeCell ref="B136:F136"/>
    <mergeCell ref="B137:F137"/>
    <mergeCell ref="B128:F128"/>
    <mergeCell ref="B129:F129"/>
    <mergeCell ref="B130:F130"/>
    <mergeCell ref="B131:F131"/>
    <mergeCell ref="B132:F132"/>
    <mergeCell ref="B123:F123"/>
    <mergeCell ref="B124:F124"/>
    <mergeCell ref="B125:F125"/>
    <mergeCell ref="B126:F126"/>
    <mergeCell ref="B127:F127"/>
    <mergeCell ref="B118:F118"/>
    <mergeCell ref="B119:F119"/>
    <mergeCell ref="B120:F120"/>
    <mergeCell ref="B121:F121"/>
    <mergeCell ref="B122:F122"/>
    <mergeCell ref="B113:F113"/>
    <mergeCell ref="B114:F114"/>
    <mergeCell ref="B115:F115"/>
    <mergeCell ref="B116:F116"/>
    <mergeCell ref="B117:F117"/>
    <mergeCell ref="B108:F108"/>
    <mergeCell ref="B109:F109"/>
    <mergeCell ref="B110:F110"/>
    <mergeCell ref="B111:F111"/>
    <mergeCell ref="B112:F112"/>
    <mergeCell ref="B103:F103"/>
    <mergeCell ref="B104:F104"/>
    <mergeCell ref="B105:F105"/>
    <mergeCell ref="B106:F106"/>
    <mergeCell ref="B107:F107"/>
    <mergeCell ref="B101:F101"/>
    <mergeCell ref="B102:F102"/>
    <mergeCell ref="B97:F97"/>
    <mergeCell ref="B91:F91"/>
    <mergeCell ref="B92:F92"/>
    <mergeCell ref="B93:F93"/>
    <mergeCell ref="B94:F94"/>
    <mergeCell ref="B95:F95"/>
    <mergeCell ref="B96:F96"/>
    <mergeCell ref="B100:F100"/>
    <mergeCell ref="B98:F98"/>
    <mergeCell ref="B99:F99"/>
    <mergeCell ref="B88:F88"/>
    <mergeCell ref="B89:F89"/>
    <mergeCell ref="B63:F63"/>
    <mergeCell ref="B62:F62"/>
    <mergeCell ref="B61:F61"/>
    <mergeCell ref="B64:F64"/>
    <mergeCell ref="B65:F65"/>
    <mergeCell ref="B66:F66"/>
    <mergeCell ref="B67:F67"/>
    <mergeCell ref="B68:F68"/>
    <mergeCell ref="B69:F69"/>
    <mergeCell ref="B70:F70"/>
    <mergeCell ref="B71:F71"/>
    <mergeCell ref="B72:F72"/>
    <mergeCell ref="B73:F73"/>
    <mergeCell ref="B74:F74"/>
    <mergeCell ref="B85:F85"/>
    <mergeCell ref="B86:F86"/>
    <mergeCell ref="B87:F87"/>
    <mergeCell ref="B56:F56"/>
    <mergeCell ref="B55:F55"/>
    <mergeCell ref="B83:F83"/>
    <mergeCell ref="B84:F84"/>
    <mergeCell ref="B60:F60"/>
    <mergeCell ref="B59:F59"/>
    <mergeCell ref="B58:F58"/>
    <mergeCell ref="B57:F57"/>
    <mergeCell ref="B26:F26"/>
    <mergeCell ref="B30:F30"/>
    <mergeCell ref="B29:F29"/>
    <mergeCell ref="B28:F28"/>
    <mergeCell ref="B27:F27"/>
    <mergeCell ref="B31:F31"/>
    <mergeCell ref="B54:F54"/>
    <mergeCell ref="B40:F40"/>
    <mergeCell ref="B39:F39"/>
    <mergeCell ref="B45:F45"/>
    <mergeCell ref="B41:F41"/>
    <mergeCell ref="B53:F53"/>
    <mergeCell ref="B52:F52"/>
    <mergeCell ref="B51:F51"/>
    <mergeCell ref="B50:F50"/>
    <mergeCell ref="B49:F49"/>
    <mergeCell ref="B6:K6"/>
    <mergeCell ref="B13:K13"/>
    <mergeCell ref="B15:K15"/>
    <mergeCell ref="B18:K18"/>
    <mergeCell ref="B7:K7"/>
    <mergeCell ref="B11:K11"/>
    <mergeCell ref="B12:K12"/>
    <mergeCell ref="B8:K8"/>
    <mergeCell ref="B9:K9"/>
    <mergeCell ref="B16:K16"/>
    <mergeCell ref="B35:F35"/>
    <mergeCell ref="B34:F34"/>
    <mergeCell ref="B33:F33"/>
    <mergeCell ref="B32:F32"/>
    <mergeCell ref="B24:F24"/>
    <mergeCell ref="B25:F25"/>
    <mergeCell ref="B44:F44"/>
    <mergeCell ref="B43:F43"/>
    <mergeCell ref="B42:F42"/>
    <mergeCell ref="G214:I214"/>
    <mergeCell ref="J214:K214"/>
    <mergeCell ref="A1:K1"/>
    <mergeCell ref="A2:K2"/>
    <mergeCell ref="B17:K17"/>
    <mergeCell ref="B10:K10"/>
    <mergeCell ref="B14:K14"/>
    <mergeCell ref="B90:F90"/>
    <mergeCell ref="B75:F75"/>
    <mergeCell ref="B76:F76"/>
    <mergeCell ref="B77:F77"/>
    <mergeCell ref="B78:F78"/>
    <mergeCell ref="B79:F79"/>
    <mergeCell ref="B80:F80"/>
    <mergeCell ref="B81:F81"/>
    <mergeCell ref="B82:F82"/>
    <mergeCell ref="B48:F48"/>
    <mergeCell ref="B47:F47"/>
    <mergeCell ref="B46:F46"/>
    <mergeCell ref="B23:F23"/>
    <mergeCell ref="B22:F22"/>
    <mergeCell ref="B38:F38"/>
    <mergeCell ref="B37:F37"/>
    <mergeCell ref="B36:F36"/>
  </mergeCells>
  <dataValidations count="2">
    <dataValidation type="custom" operator="greaterThan" allowBlank="1" showInputMessage="1" showErrorMessage="1" error="Must use a numercial value only in this cell._x000a_" sqref="H23:H212 J23:J212 I24:I102 I104:I182 I184:I212">
      <formula1>ISNUMBER(H23)</formula1>
    </dataValidation>
    <dataValidation type="custom" operator="greaterThan" allowBlank="1" showInputMessage="1" showErrorMessage="1" error="Must use a numerical value only in this cell." sqref="I23 I103 I183">
      <formula1>ISNUMBER(I23)</formula1>
    </dataValidation>
  </dataValidations>
  <pageMargins left="0.7" right="0.7" top="0.75" bottom="0.75" header="0.3" footer="0.3"/>
  <pageSetup scale="63" fitToHeight="10" orientation="landscape" r:id="rId1"/>
  <headerFooter>
    <oddFooter>&amp;R&amp;A - 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3" tint="0.59999389629810485"/>
    <pageSetUpPr fitToPage="1"/>
  </sheetPr>
  <dimension ref="A1:O137"/>
  <sheetViews>
    <sheetView showGridLines="0" topLeftCell="A20" zoomScale="85" zoomScaleNormal="85" workbookViewId="0">
      <selection activeCell="A33" sqref="A33"/>
    </sheetView>
  </sheetViews>
  <sheetFormatPr defaultColWidth="8.88671875" defaultRowHeight="14.4" x14ac:dyDescent="0.3"/>
  <cols>
    <col min="1" max="1" width="20.5546875" style="6" customWidth="1"/>
    <col min="2" max="2" width="34.33203125" style="6" customWidth="1"/>
    <col min="3" max="4" width="25.6640625" style="6" customWidth="1"/>
    <col min="5" max="8" width="23.6640625" style="6" customWidth="1"/>
    <col min="9" max="9" width="8.88671875" style="45"/>
    <col min="10" max="10" width="8.88671875" style="20"/>
    <col min="11" max="11" width="8.88671875" style="45"/>
    <col min="12" max="16384" width="8.88671875" style="6"/>
  </cols>
  <sheetData>
    <row r="1" spans="1:15" ht="18" x14ac:dyDescent="0.3">
      <c r="A1" s="752" t="str">
        <f>Scores!B1</f>
        <v>Attachment D: Cost Schedule</v>
      </c>
      <c r="B1" s="752"/>
      <c r="C1" s="752"/>
      <c r="D1" s="752"/>
      <c r="E1" s="752"/>
      <c r="F1" s="752"/>
      <c r="G1" s="752"/>
      <c r="H1" s="752"/>
      <c r="I1" s="80"/>
      <c r="J1" s="80"/>
      <c r="K1" s="80"/>
      <c r="O1" s="446" t="s">
        <v>459</v>
      </c>
    </row>
    <row r="2" spans="1:15" s="21" customFormat="1" ht="18" customHeight="1" thickBot="1" x14ac:dyDescent="0.35">
      <c r="A2" s="758" t="s">
        <v>177</v>
      </c>
      <c r="B2" s="758"/>
      <c r="C2" s="758"/>
      <c r="D2" s="758"/>
      <c r="E2" s="758"/>
      <c r="F2" s="758"/>
      <c r="G2" s="758"/>
      <c r="H2" s="758"/>
      <c r="I2" s="80"/>
      <c r="J2" s="80"/>
      <c r="K2" s="80"/>
      <c r="L2" s="109"/>
      <c r="O2" s="447" t="s">
        <v>460</v>
      </c>
    </row>
    <row r="3" spans="1:15" s="21" customFormat="1" ht="6.75" customHeight="1" x14ac:dyDescent="0.3">
      <c r="A3" s="353"/>
      <c r="B3" s="353"/>
      <c r="C3" s="353"/>
      <c r="D3" s="353"/>
      <c r="E3" s="353"/>
      <c r="F3" s="353"/>
      <c r="G3" s="353"/>
      <c r="H3" s="353"/>
      <c r="I3" s="353"/>
      <c r="J3" s="353"/>
      <c r="K3" s="353"/>
      <c r="L3" s="109"/>
    </row>
    <row r="4" spans="1:15" ht="18" customHeight="1" x14ac:dyDescent="0.3">
      <c r="A4" s="353" t="str">
        <f>Scores!B4</f>
        <v>Vendor Name:</v>
      </c>
      <c r="B4" s="80" t="str">
        <f>Scores!E4</f>
        <v xml:space="preserve">Allsteel Inc. </v>
      </c>
      <c r="C4" s="80"/>
      <c r="D4" s="80"/>
      <c r="E4" s="80"/>
      <c r="F4" s="80"/>
      <c r="G4" s="80"/>
      <c r="H4" s="80"/>
      <c r="I4" s="80"/>
      <c r="J4" s="80"/>
      <c r="K4" s="80"/>
      <c r="L4" s="110"/>
    </row>
    <row r="5" spans="1:15" s="21" customFormat="1" ht="9.75" customHeight="1" thickBot="1" x14ac:dyDescent="0.35">
      <c r="A5" s="353"/>
      <c r="B5" s="80"/>
      <c r="C5" s="80"/>
      <c r="D5" s="80"/>
      <c r="E5" s="80"/>
      <c r="F5" s="80"/>
      <c r="G5" s="80"/>
      <c r="H5" s="80"/>
      <c r="I5" s="80"/>
      <c r="J5" s="80"/>
      <c r="K5" s="80"/>
      <c r="L5" s="109"/>
    </row>
    <row r="6" spans="1:15" ht="18" customHeight="1" x14ac:dyDescent="0.3">
      <c r="A6" s="501" t="s">
        <v>6</v>
      </c>
      <c r="B6" s="852"/>
      <c r="C6" s="852"/>
      <c r="D6" s="852"/>
      <c r="E6" s="852"/>
      <c r="F6" s="852"/>
      <c r="G6" s="852"/>
      <c r="H6" s="853"/>
    </row>
    <row r="7" spans="1:15" ht="33" customHeight="1" x14ac:dyDescent="0.3">
      <c r="A7" s="122">
        <v>1</v>
      </c>
      <c r="B7" s="795" t="s">
        <v>468</v>
      </c>
      <c r="C7" s="795"/>
      <c r="D7" s="795"/>
      <c r="E7" s="795"/>
      <c r="F7" s="795"/>
      <c r="G7" s="795"/>
      <c r="H7" s="796"/>
    </row>
    <row r="8" spans="1:15" s="471" customFormat="1" ht="30" customHeight="1" x14ac:dyDescent="0.3">
      <c r="A8" s="122">
        <v>2</v>
      </c>
      <c r="B8" s="795" t="s">
        <v>323</v>
      </c>
      <c r="C8" s="795"/>
      <c r="D8" s="795"/>
      <c r="E8" s="795"/>
      <c r="F8" s="795"/>
      <c r="G8" s="795"/>
      <c r="H8" s="796"/>
      <c r="I8" s="45"/>
      <c r="J8" s="26"/>
      <c r="K8" s="45"/>
    </row>
    <row r="9" spans="1:15" s="491" customFormat="1" x14ac:dyDescent="0.3">
      <c r="A9" s="488">
        <v>3</v>
      </c>
      <c r="B9" s="795" t="s">
        <v>201</v>
      </c>
      <c r="C9" s="795"/>
      <c r="D9" s="795"/>
      <c r="E9" s="795"/>
      <c r="F9" s="795"/>
      <c r="G9" s="795"/>
      <c r="H9" s="796"/>
      <c r="I9" s="489"/>
      <c r="J9" s="490"/>
      <c r="K9" s="489"/>
    </row>
    <row r="10" spans="1:15" s="157" customFormat="1" x14ac:dyDescent="0.3">
      <c r="A10" s="122">
        <v>4</v>
      </c>
      <c r="B10" s="795" t="s">
        <v>200</v>
      </c>
      <c r="C10" s="795"/>
      <c r="D10" s="795"/>
      <c r="E10" s="795"/>
      <c r="F10" s="795"/>
      <c r="G10" s="795"/>
      <c r="H10" s="796"/>
      <c r="I10" s="155"/>
      <c r="J10" s="158"/>
      <c r="K10" s="155"/>
    </row>
    <row r="11" spans="1:15" s="157" customFormat="1" x14ac:dyDescent="0.3">
      <c r="A11" s="122">
        <v>5</v>
      </c>
      <c r="B11" s="795" t="s">
        <v>202</v>
      </c>
      <c r="C11" s="795"/>
      <c r="D11" s="795"/>
      <c r="E11" s="795"/>
      <c r="F11" s="795"/>
      <c r="G11" s="795"/>
      <c r="H11" s="796"/>
      <c r="I11" s="155"/>
      <c r="J11" s="158"/>
      <c r="K11" s="155"/>
    </row>
    <row r="12" spans="1:15" s="156" customFormat="1" ht="30" customHeight="1" thickBot="1" x14ac:dyDescent="0.35">
      <c r="A12" s="123" t="s">
        <v>32</v>
      </c>
      <c r="B12" s="799" t="s">
        <v>281</v>
      </c>
      <c r="C12" s="799"/>
      <c r="D12" s="799"/>
      <c r="E12" s="799"/>
      <c r="F12" s="799"/>
      <c r="G12" s="799"/>
      <c r="H12" s="800"/>
      <c r="I12" s="502"/>
      <c r="J12" s="158"/>
      <c r="K12" s="502"/>
    </row>
    <row r="13" spans="1:15" s="156" customFormat="1" ht="18" customHeight="1" thickBot="1" x14ac:dyDescent="0.35">
      <c r="A13" s="384"/>
      <c r="B13" s="503"/>
      <c r="C13" s="503"/>
      <c r="D13" s="503"/>
      <c r="E13" s="503"/>
      <c r="F13" s="503"/>
      <c r="G13" s="503"/>
      <c r="H13" s="503"/>
      <c r="I13" s="502"/>
      <c r="J13" s="158"/>
      <c r="K13" s="502"/>
    </row>
    <row r="14" spans="1:15" s="157" customFormat="1" ht="18" customHeight="1" x14ac:dyDescent="0.3">
      <c r="A14" s="849" t="s">
        <v>11</v>
      </c>
      <c r="B14" s="850"/>
      <c r="C14" s="850"/>
      <c r="D14" s="850"/>
      <c r="E14" s="850"/>
      <c r="F14" s="850"/>
      <c r="G14" s="850"/>
      <c r="H14" s="851"/>
      <c r="I14" s="155"/>
      <c r="J14" s="158"/>
      <c r="K14" s="155"/>
    </row>
    <row r="15" spans="1:15" s="157" customFormat="1" x14ac:dyDescent="0.3">
      <c r="A15" s="854" t="s">
        <v>18</v>
      </c>
      <c r="B15" s="864" t="s">
        <v>33</v>
      </c>
      <c r="C15" s="872"/>
      <c r="D15" s="872"/>
      <c r="E15" s="872"/>
      <c r="F15" s="872"/>
      <c r="G15" s="872"/>
      <c r="H15" s="873"/>
      <c r="I15" s="155"/>
      <c r="J15" s="158"/>
      <c r="K15" s="155"/>
    </row>
    <row r="16" spans="1:15" s="157" customFormat="1" ht="32.1" customHeight="1" x14ac:dyDescent="0.3">
      <c r="A16" s="855"/>
      <c r="B16" s="504"/>
      <c r="C16" s="859" t="s">
        <v>27</v>
      </c>
      <c r="D16" s="860"/>
      <c r="E16" s="859" t="s">
        <v>28</v>
      </c>
      <c r="F16" s="860"/>
      <c r="G16" s="859" t="s">
        <v>29</v>
      </c>
      <c r="H16" s="874"/>
      <c r="I16" s="155"/>
      <c r="J16" s="158"/>
      <c r="K16" s="155"/>
    </row>
    <row r="17" spans="1:11" s="157" customFormat="1" ht="18" customHeight="1" x14ac:dyDescent="0.3">
      <c r="A17" s="856"/>
      <c r="B17" s="505" t="s">
        <v>300</v>
      </c>
      <c r="C17" s="863" t="s">
        <v>454</v>
      </c>
      <c r="D17" s="864"/>
      <c r="E17" s="863" t="s">
        <v>455</v>
      </c>
      <c r="F17" s="864"/>
      <c r="G17" s="863" t="s">
        <v>456</v>
      </c>
      <c r="H17" s="875"/>
      <c r="I17" s="155"/>
      <c r="J17" s="158"/>
      <c r="K17" s="155"/>
    </row>
    <row r="18" spans="1:11" s="157" customFormat="1" ht="18" customHeight="1" x14ac:dyDescent="0.3">
      <c r="A18" s="506" t="s">
        <v>20</v>
      </c>
      <c r="B18" s="358" t="s">
        <v>21</v>
      </c>
      <c r="C18" s="861">
        <v>0.36349999999999999</v>
      </c>
      <c r="D18" s="862"/>
      <c r="E18" s="857">
        <v>0.49</v>
      </c>
      <c r="F18" s="876"/>
      <c r="G18" s="857">
        <v>0.51</v>
      </c>
      <c r="H18" s="858"/>
      <c r="I18" s="155"/>
      <c r="J18" s="158"/>
      <c r="K18" s="155"/>
    </row>
    <row r="19" spans="1:11" s="157" customFormat="1" ht="18" customHeight="1" x14ac:dyDescent="0.3">
      <c r="A19" s="506" t="s">
        <v>20</v>
      </c>
      <c r="B19" s="358" t="s">
        <v>22</v>
      </c>
      <c r="C19" s="861">
        <v>0.45</v>
      </c>
      <c r="D19" s="862"/>
      <c r="E19" s="857">
        <v>0.56000000000000005</v>
      </c>
      <c r="F19" s="876"/>
      <c r="G19" s="857">
        <v>0.53</v>
      </c>
      <c r="H19" s="858"/>
      <c r="I19" s="155"/>
      <c r="J19" s="158"/>
      <c r="K19" s="155"/>
    </row>
    <row r="20" spans="1:11" s="157" customFormat="1" ht="18" customHeight="1" x14ac:dyDescent="0.3">
      <c r="A20" s="507" t="s">
        <v>20</v>
      </c>
      <c r="B20" s="508" t="s">
        <v>23</v>
      </c>
      <c r="C20" s="861">
        <v>0.48</v>
      </c>
      <c r="D20" s="862"/>
      <c r="E20" s="857">
        <v>0.65249999999999997</v>
      </c>
      <c r="F20" s="876"/>
      <c r="G20" s="857">
        <v>0.63349999999999995</v>
      </c>
      <c r="H20" s="858"/>
      <c r="I20" s="155"/>
      <c r="J20" s="158"/>
      <c r="K20" s="155"/>
    </row>
    <row r="21" spans="1:11" s="390" customFormat="1" ht="18" customHeight="1" x14ac:dyDescent="0.3">
      <c r="A21" s="509"/>
      <c r="B21" s="510"/>
      <c r="C21" s="510"/>
      <c r="D21" s="510"/>
      <c r="E21" s="511"/>
      <c r="F21" s="511"/>
      <c r="G21" s="511"/>
      <c r="H21" s="512"/>
      <c r="I21" s="401"/>
      <c r="J21" s="141"/>
      <c r="K21" s="401"/>
    </row>
    <row r="22" spans="1:11" s="390" customFormat="1" ht="18" customHeight="1" thickBot="1" x14ac:dyDescent="0.35">
      <c r="A22" s="866" t="s">
        <v>26</v>
      </c>
      <c r="B22" s="867"/>
      <c r="C22" s="882">
        <f>AVERAGE(C18:C20)</f>
        <v>0.43116666666666664</v>
      </c>
      <c r="D22" s="883"/>
      <c r="E22" s="877">
        <f>AVERAGE(E18:E20)</f>
        <v>0.5675</v>
      </c>
      <c r="F22" s="878"/>
      <c r="G22" s="877">
        <f>AVERAGE(G18:G20)</f>
        <v>0.55783333333333329</v>
      </c>
      <c r="H22" s="879"/>
      <c r="I22" s="401"/>
      <c r="J22" s="141"/>
      <c r="K22" s="401"/>
    </row>
    <row r="23" spans="1:11" s="390" customFormat="1" ht="15" thickBot="1" x14ac:dyDescent="0.35">
      <c r="A23" s="31"/>
      <c r="B23" s="31"/>
      <c r="C23" s="31"/>
      <c r="D23" s="31"/>
      <c r="E23" s="400"/>
      <c r="F23" s="392"/>
      <c r="G23" s="400"/>
      <c r="H23" s="141"/>
      <c r="I23" s="401"/>
      <c r="J23" s="141"/>
      <c r="K23" s="401"/>
    </row>
    <row r="24" spans="1:11" s="471" customFormat="1" ht="18" customHeight="1" thickBot="1" x14ac:dyDescent="0.35">
      <c r="A24" s="760" t="s">
        <v>380</v>
      </c>
      <c r="B24" s="761"/>
      <c r="C24" s="761"/>
      <c r="D24" s="761"/>
      <c r="E24" s="761"/>
      <c r="F24" s="761"/>
      <c r="G24" s="761"/>
      <c r="H24" s="762"/>
      <c r="I24" s="513"/>
      <c r="J24" s="413"/>
      <c r="K24" s="513"/>
    </row>
    <row r="25" spans="1:11" s="471" customFormat="1" ht="4.5" customHeight="1" thickBot="1" x14ac:dyDescent="0.35">
      <c r="A25" s="24"/>
      <c r="B25" s="24"/>
      <c r="C25" s="24"/>
      <c r="D25" s="24"/>
      <c r="E25" s="24"/>
      <c r="F25" s="24"/>
      <c r="G25" s="24"/>
      <c r="H25" s="24"/>
      <c r="I25" s="513"/>
      <c r="J25" s="413"/>
      <c r="K25" s="513"/>
    </row>
    <row r="26" spans="1:11" s="390" customFormat="1" ht="18" customHeight="1" thickBot="1" x14ac:dyDescent="0.35">
      <c r="A26" s="880" t="s">
        <v>483</v>
      </c>
      <c r="B26" s="881"/>
      <c r="C26" s="881"/>
      <c r="D26" s="881"/>
      <c r="E26" s="398"/>
      <c r="F26" s="559" t="s">
        <v>459</v>
      </c>
      <c r="G26" s="400"/>
      <c r="H26" s="141"/>
      <c r="I26" s="401"/>
      <c r="J26" s="141"/>
      <c r="K26" s="401"/>
    </row>
    <row r="27" spans="1:11" s="390" customFormat="1" ht="6.75" customHeight="1" x14ac:dyDescent="0.3">
      <c r="A27" s="31"/>
      <c r="B27" s="31"/>
      <c r="C27" s="31"/>
      <c r="D27" s="31"/>
      <c r="E27" s="400"/>
      <c r="F27" s="392"/>
      <c r="G27" s="400"/>
      <c r="H27" s="141"/>
      <c r="I27" s="401"/>
      <c r="J27" s="141"/>
      <c r="K27" s="401"/>
    </row>
    <row r="28" spans="1:11" s="471" customFormat="1" ht="32.1" customHeight="1" x14ac:dyDescent="0.3">
      <c r="A28" s="870" t="s">
        <v>25</v>
      </c>
      <c r="B28" s="868" t="s">
        <v>322</v>
      </c>
      <c r="C28" s="859" t="s">
        <v>27</v>
      </c>
      <c r="D28" s="860"/>
      <c r="E28" s="859" t="s">
        <v>28</v>
      </c>
      <c r="F28" s="860"/>
      <c r="G28" s="859" t="s">
        <v>29</v>
      </c>
      <c r="H28" s="860"/>
      <c r="I28" s="513"/>
      <c r="J28" s="413"/>
      <c r="K28" s="513"/>
    </row>
    <row r="29" spans="1:11" s="413" customFormat="1" ht="18" customHeight="1" x14ac:dyDescent="0.3">
      <c r="A29" s="871"/>
      <c r="B29" s="869"/>
      <c r="C29" s="863" t="str">
        <f>C17</f>
        <v>(Less than or equal to $50k)</v>
      </c>
      <c r="D29" s="864"/>
      <c r="E29" s="863" t="str">
        <f>E17</f>
        <v>(Over $50k to $150k)</v>
      </c>
      <c r="F29" s="864"/>
      <c r="G29" s="863" t="str">
        <f>G17</f>
        <v>(Over $150k)</v>
      </c>
      <c r="H29" s="864"/>
      <c r="I29" s="514"/>
      <c r="K29" s="514"/>
    </row>
    <row r="30" spans="1:11" s="413" customFormat="1" ht="18" customHeight="1" x14ac:dyDescent="0.3">
      <c r="A30" s="146" t="s">
        <v>744</v>
      </c>
      <c r="B30" s="271" t="s">
        <v>745</v>
      </c>
      <c r="C30" s="845">
        <v>0.73599999999999999</v>
      </c>
      <c r="D30" s="846"/>
      <c r="E30" s="847">
        <v>0.73599999999999999</v>
      </c>
      <c r="F30" s="848"/>
      <c r="G30" s="847">
        <v>0.73599999999999999</v>
      </c>
      <c r="H30" s="848"/>
      <c r="I30" s="514"/>
      <c r="K30" s="514"/>
    </row>
    <row r="31" spans="1:11" s="413" customFormat="1" ht="18" customHeight="1" x14ac:dyDescent="0.3">
      <c r="A31" s="146" t="s">
        <v>744</v>
      </c>
      <c r="B31" s="271" t="s">
        <v>746</v>
      </c>
      <c r="C31" s="845">
        <v>0.73599999999999999</v>
      </c>
      <c r="D31" s="846"/>
      <c r="E31" s="847">
        <v>0.73599999999999999</v>
      </c>
      <c r="F31" s="848"/>
      <c r="G31" s="847">
        <v>0.73599999999999999</v>
      </c>
      <c r="H31" s="848"/>
      <c r="I31" s="514"/>
      <c r="K31" s="514"/>
    </row>
    <row r="32" spans="1:11" s="413" customFormat="1" ht="18" customHeight="1" x14ac:dyDescent="0.3">
      <c r="A32" s="146" t="s">
        <v>744</v>
      </c>
      <c r="B32" s="500" t="s">
        <v>791</v>
      </c>
      <c r="C32" s="845">
        <v>0.73599999999999999</v>
      </c>
      <c r="D32" s="846"/>
      <c r="E32" s="847">
        <v>0.73599999999999999</v>
      </c>
      <c r="F32" s="848"/>
      <c r="G32" s="847">
        <v>0.73599999999999999</v>
      </c>
      <c r="H32" s="848"/>
      <c r="I32" s="514"/>
      <c r="K32" s="514"/>
    </row>
    <row r="33" spans="1:11" s="413" customFormat="1" ht="18" customHeight="1" x14ac:dyDescent="0.3">
      <c r="A33" s="146"/>
      <c r="B33" s="271"/>
      <c r="C33" s="845"/>
      <c r="D33" s="846"/>
      <c r="E33" s="847"/>
      <c r="F33" s="848"/>
      <c r="G33" s="847"/>
      <c r="H33" s="848"/>
      <c r="I33" s="514"/>
      <c r="K33" s="514"/>
    </row>
    <row r="34" spans="1:11" s="413" customFormat="1" ht="18" customHeight="1" x14ac:dyDescent="0.3">
      <c r="A34" s="146"/>
      <c r="B34" s="271"/>
      <c r="C34" s="845"/>
      <c r="D34" s="846"/>
      <c r="E34" s="847"/>
      <c r="F34" s="848"/>
      <c r="G34" s="847"/>
      <c r="H34" s="848"/>
      <c r="I34" s="514"/>
      <c r="K34" s="514"/>
    </row>
    <row r="35" spans="1:11" s="413" customFormat="1" ht="18" customHeight="1" x14ac:dyDescent="0.3">
      <c r="A35" s="146"/>
      <c r="B35" s="271"/>
      <c r="C35" s="845"/>
      <c r="D35" s="846"/>
      <c r="E35" s="847"/>
      <c r="F35" s="848"/>
      <c r="G35" s="847"/>
      <c r="H35" s="848"/>
      <c r="I35" s="514"/>
      <c r="K35" s="514"/>
    </row>
    <row r="36" spans="1:11" s="413" customFormat="1" ht="18" customHeight="1" x14ac:dyDescent="0.3">
      <c r="A36" s="146"/>
      <c r="B36" s="271"/>
      <c r="C36" s="845"/>
      <c r="D36" s="846"/>
      <c r="E36" s="847"/>
      <c r="F36" s="848"/>
      <c r="G36" s="847"/>
      <c r="H36" s="848"/>
      <c r="I36" s="514"/>
      <c r="K36" s="514"/>
    </row>
    <row r="37" spans="1:11" s="413" customFormat="1" ht="18" customHeight="1" x14ac:dyDescent="0.3">
      <c r="A37" s="146"/>
      <c r="B37" s="271"/>
      <c r="C37" s="845"/>
      <c r="D37" s="846"/>
      <c r="E37" s="847"/>
      <c r="F37" s="848"/>
      <c r="G37" s="847"/>
      <c r="H37" s="848"/>
      <c r="I37" s="514"/>
      <c r="K37" s="514"/>
    </row>
    <row r="38" spans="1:11" s="413" customFormat="1" ht="18" customHeight="1" x14ac:dyDescent="0.3">
      <c r="A38" s="146"/>
      <c r="B38" s="271"/>
      <c r="C38" s="845"/>
      <c r="D38" s="846"/>
      <c r="E38" s="847"/>
      <c r="F38" s="848"/>
      <c r="G38" s="847"/>
      <c r="H38" s="848"/>
      <c r="I38" s="514"/>
      <c r="K38" s="514"/>
    </row>
    <row r="39" spans="1:11" s="413" customFormat="1" ht="18" customHeight="1" x14ac:dyDescent="0.3">
      <c r="A39" s="146"/>
      <c r="B39" s="271"/>
      <c r="C39" s="845"/>
      <c r="D39" s="846"/>
      <c r="E39" s="847"/>
      <c r="F39" s="848"/>
      <c r="G39" s="847"/>
      <c r="H39" s="848"/>
      <c r="I39" s="514"/>
      <c r="K39" s="514"/>
    </row>
    <row r="40" spans="1:11" s="413" customFormat="1" ht="18" customHeight="1" x14ac:dyDescent="0.3">
      <c r="A40" s="146"/>
      <c r="B40" s="271"/>
      <c r="C40" s="845"/>
      <c r="D40" s="846"/>
      <c r="E40" s="847"/>
      <c r="F40" s="848"/>
      <c r="G40" s="847"/>
      <c r="H40" s="848"/>
      <c r="I40" s="514"/>
      <c r="K40" s="514"/>
    </row>
    <row r="41" spans="1:11" s="413" customFormat="1" ht="18" customHeight="1" x14ac:dyDescent="0.3">
      <c r="A41" s="146"/>
      <c r="B41" s="271"/>
      <c r="C41" s="845"/>
      <c r="D41" s="846"/>
      <c r="E41" s="847"/>
      <c r="F41" s="848"/>
      <c r="G41" s="847"/>
      <c r="H41" s="848"/>
      <c r="I41" s="514"/>
      <c r="K41" s="514"/>
    </row>
    <row r="42" spans="1:11" s="413" customFormat="1" ht="18" customHeight="1" x14ac:dyDescent="0.3">
      <c r="A42" s="146"/>
      <c r="B42" s="271"/>
      <c r="C42" s="845"/>
      <c r="D42" s="846"/>
      <c r="E42" s="847"/>
      <c r="F42" s="848"/>
      <c r="G42" s="847"/>
      <c r="H42" s="848"/>
      <c r="I42" s="514"/>
      <c r="K42" s="514"/>
    </row>
    <row r="43" spans="1:11" s="413" customFormat="1" ht="18" customHeight="1" x14ac:dyDescent="0.3">
      <c r="A43" s="146"/>
      <c r="B43" s="271"/>
      <c r="C43" s="845"/>
      <c r="D43" s="846"/>
      <c r="E43" s="847"/>
      <c r="F43" s="848"/>
      <c r="G43" s="847"/>
      <c r="H43" s="848"/>
      <c r="I43" s="514"/>
      <c r="K43" s="514"/>
    </row>
    <row r="44" spans="1:11" s="471" customFormat="1" ht="18" customHeight="1" x14ac:dyDescent="0.3">
      <c r="A44" s="146"/>
      <c r="B44" s="271"/>
      <c r="C44" s="845"/>
      <c r="D44" s="846"/>
      <c r="E44" s="847"/>
      <c r="F44" s="848"/>
      <c r="G44" s="847"/>
      <c r="H44" s="848"/>
      <c r="I44" s="513"/>
      <c r="J44" s="413"/>
      <c r="K44" s="513"/>
    </row>
    <row r="45" spans="1:11" s="471" customFormat="1" ht="18" customHeight="1" x14ac:dyDescent="0.3">
      <c r="A45" s="146"/>
      <c r="B45" s="271"/>
      <c r="C45" s="845"/>
      <c r="D45" s="846"/>
      <c r="E45" s="847"/>
      <c r="F45" s="848"/>
      <c r="G45" s="847"/>
      <c r="H45" s="848"/>
      <c r="I45" s="513"/>
      <c r="J45" s="413"/>
      <c r="K45" s="513"/>
    </row>
    <row r="46" spans="1:11" s="471" customFormat="1" ht="18" customHeight="1" x14ac:dyDescent="0.3">
      <c r="A46" s="146"/>
      <c r="B46" s="271"/>
      <c r="C46" s="845"/>
      <c r="D46" s="846"/>
      <c r="E46" s="847"/>
      <c r="F46" s="848"/>
      <c r="G46" s="847"/>
      <c r="H46" s="848"/>
      <c r="I46" s="513"/>
      <c r="J46" s="413"/>
      <c r="K46" s="513"/>
    </row>
    <row r="47" spans="1:11" s="471" customFormat="1" ht="18" customHeight="1" x14ac:dyDescent="0.3">
      <c r="A47" s="146"/>
      <c r="B47" s="500"/>
      <c r="C47" s="845"/>
      <c r="D47" s="846"/>
      <c r="E47" s="847"/>
      <c r="F47" s="848"/>
      <c r="G47" s="847"/>
      <c r="H47" s="848"/>
      <c r="I47" s="513"/>
      <c r="J47" s="413"/>
      <c r="K47" s="513"/>
    </row>
    <row r="48" spans="1:11" s="471" customFormat="1" ht="18" customHeight="1" x14ac:dyDescent="0.3">
      <c r="A48" s="146"/>
      <c r="B48" s="271"/>
      <c r="C48" s="845"/>
      <c r="D48" s="846"/>
      <c r="E48" s="847"/>
      <c r="F48" s="848"/>
      <c r="G48" s="847"/>
      <c r="H48" s="848"/>
      <c r="I48" s="513"/>
      <c r="J48" s="413"/>
      <c r="K48" s="513"/>
    </row>
    <row r="49" spans="1:11" s="471" customFormat="1" ht="18" customHeight="1" x14ac:dyDescent="0.3">
      <c r="A49" s="146"/>
      <c r="B49" s="271"/>
      <c r="C49" s="845"/>
      <c r="D49" s="846"/>
      <c r="E49" s="847"/>
      <c r="F49" s="848"/>
      <c r="G49" s="847"/>
      <c r="H49" s="848"/>
      <c r="I49" s="513"/>
      <c r="J49" s="413"/>
      <c r="K49" s="513"/>
    </row>
    <row r="50" spans="1:11" s="471" customFormat="1" ht="18" customHeight="1" x14ac:dyDescent="0.3">
      <c r="A50" s="146"/>
      <c r="B50" s="271"/>
      <c r="C50" s="845"/>
      <c r="D50" s="846"/>
      <c r="E50" s="847"/>
      <c r="F50" s="848"/>
      <c r="G50" s="847"/>
      <c r="H50" s="848"/>
      <c r="I50" s="513"/>
      <c r="J50" s="413"/>
      <c r="K50" s="513"/>
    </row>
    <row r="51" spans="1:11" s="471" customFormat="1" ht="18" customHeight="1" x14ac:dyDescent="0.3">
      <c r="A51" s="146"/>
      <c r="B51" s="271"/>
      <c r="C51" s="845"/>
      <c r="D51" s="846"/>
      <c r="E51" s="847"/>
      <c r="F51" s="848"/>
      <c r="G51" s="847"/>
      <c r="H51" s="848"/>
      <c r="I51" s="513"/>
      <c r="J51" s="413"/>
      <c r="K51" s="513"/>
    </row>
    <row r="52" spans="1:11" s="471" customFormat="1" ht="18" customHeight="1" x14ac:dyDescent="0.3">
      <c r="A52" s="146"/>
      <c r="B52" s="271"/>
      <c r="C52" s="845"/>
      <c r="D52" s="846"/>
      <c r="E52" s="847"/>
      <c r="F52" s="848"/>
      <c r="G52" s="847"/>
      <c r="H52" s="848"/>
      <c r="I52" s="513"/>
      <c r="J52" s="413"/>
      <c r="K52" s="513"/>
    </row>
    <row r="53" spans="1:11" s="471" customFormat="1" ht="18" customHeight="1" x14ac:dyDescent="0.3">
      <c r="A53" s="146"/>
      <c r="B53" s="271"/>
      <c r="C53" s="845"/>
      <c r="D53" s="846"/>
      <c r="E53" s="847"/>
      <c r="F53" s="848"/>
      <c r="G53" s="847"/>
      <c r="H53" s="848"/>
      <c r="I53" s="513"/>
      <c r="J53" s="413"/>
      <c r="K53" s="513"/>
    </row>
    <row r="54" spans="1:11" s="471" customFormat="1" ht="18" customHeight="1" x14ac:dyDescent="0.3">
      <c r="A54" s="146"/>
      <c r="B54" s="271"/>
      <c r="C54" s="845"/>
      <c r="D54" s="846"/>
      <c r="E54" s="847"/>
      <c r="F54" s="848"/>
      <c r="G54" s="847"/>
      <c r="H54" s="848"/>
      <c r="I54" s="513"/>
      <c r="J54" s="413"/>
      <c r="K54" s="513"/>
    </row>
    <row r="55" spans="1:11" s="471" customFormat="1" ht="18" customHeight="1" x14ac:dyDescent="0.3">
      <c r="A55" s="146"/>
      <c r="B55" s="271"/>
      <c r="C55" s="845"/>
      <c r="D55" s="846"/>
      <c r="E55" s="847"/>
      <c r="F55" s="848"/>
      <c r="G55" s="847"/>
      <c r="H55" s="848"/>
      <c r="I55" s="513"/>
      <c r="J55" s="413"/>
      <c r="K55" s="513"/>
    </row>
    <row r="56" spans="1:11" s="471" customFormat="1" ht="18" customHeight="1" x14ac:dyDescent="0.3">
      <c r="A56" s="146"/>
      <c r="B56" s="271"/>
      <c r="C56" s="845"/>
      <c r="D56" s="846"/>
      <c r="E56" s="847"/>
      <c r="F56" s="848"/>
      <c r="G56" s="847"/>
      <c r="H56" s="848"/>
      <c r="I56" s="513"/>
      <c r="J56" s="413"/>
      <c r="K56" s="513"/>
    </row>
    <row r="57" spans="1:11" s="471" customFormat="1" ht="18" customHeight="1" x14ac:dyDescent="0.3">
      <c r="A57" s="146"/>
      <c r="B57" s="271"/>
      <c r="C57" s="845"/>
      <c r="D57" s="846"/>
      <c r="E57" s="847"/>
      <c r="F57" s="848"/>
      <c r="G57" s="847"/>
      <c r="H57" s="848"/>
      <c r="I57" s="513"/>
      <c r="J57" s="413"/>
      <c r="K57" s="513"/>
    </row>
    <row r="58" spans="1:11" s="471" customFormat="1" ht="18" customHeight="1" x14ac:dyDescent="0.3">
      <c r="A58" s="146"/>
      <c r="B58" s="271"/>
      <c r="C58" s="845"/>
      <c r="D58" s="846"/>
      <c r="E58" s="847"/>
      <c r="F58" s="848"/>
      <c r="G58" s="847"/>
      <c r="H58" s="848"/>
      <c r="I58" s="513"/>
      <c r="J58" s="413"/>
      <c r="K58" s="513"/>
    </row>
    <row r="59" spans="1:11" s="471" customFormat="1" ht="18" customHeight="1" x14ac:dyDescent="0.3">
      <c r="A59" s="146"/>
      <c r="B59" s="271"/>
      <c r="C59" s="845"/>
      <c r="D59" s="846"/>
      <c r="E59" s="847"/>
      <c r="F59" s="848"/>
      <c r="G59" s="847"/>
      <c r="H59" s="848"/>
      <c r="I59" s="513"/>
      <c r="J59" s="413"/>
      <c r="K59" s="513"/>
    </row>
    <row r="60" spans="1:11" s="471" customFormat="1" ht="18" customHeight="1" x14ac:dyDescent="0.3">
      <c r="A60" s="146"/>
      <c r="B60" s="271"/>
      <c r="C60" s="845"/>
      <c r="D60" s="846"/>
      <c r="E60" s="847"/>
      <c r="F60" s="848"/>
      <c r="G60" s="847"/>
      <c r="H60" s="848"/>
      <c r="I60" s="513"/>
      <c r="J60" s="413"/>
      <c r="K60" s="513"/>
    </row>
    <row r="61" spans="1:11" s="471" customFormat="1" ht="18" customHeight="1" x14ac:dyDescent="0.3">
      <c r="A61" s="146"/>
      <c r="B61" s="271"/>
      <c r="C61" s="845"/>
      <c r="D61" s="846"/>
      <c r="E61" s="847"/>
      <c r="F61" s="848"/>
      <c r="G61" s="847"/>
      <c r="H61" s="848"/>
      <c r="I61" s="513"/>
      <c r="J61" s="413"/>
      <c r="K61" s="513"/>
    </row>
    <row r="62" spans="1:11" s="413" customFormat="1" ht="18" customHeight="1" x14ac:dyDescent="0.3">
      <c r="A62" s="146"/>
      <c r="B62" s="500"/>
      <c r="C62" s="845"/>
      <c r="D62" s="846"/>
      <c r="E62" s="847"/>
      <c r="F62" s="848"/>
      <c r="G62" s="847"/>
      <c r="H62" s="848"/>
      <c r="I62" s="514"/>
      <c r="K62" s="514"/>
    </row>
    <row r="63" spans="1:11" s="413" customFormat="1" ht="18" customHeight="1" x14ac:dyDescent="0.3">
      <c r="A63" s="146"/>
      <c r="B63" s="271"/>
      <c r="C63" s="845"/>
      <c r="D63" s="846"/>
      <c r="E63" s="847"/>
      <c r="F63" s="848"/>
      <c r="G63" s="847"/>
      <c r="H63" s="848"/>
      <c r="I63" s="514"/>
      <c r="K63" s="514"/>
    </row>
    <row r="64" spans="1:11" s="413" customFormat="1" ht="18" customHeight="1" x14ac:dyDescent="0.3">
      <c r="A64" s="146"/>
      <c r="B64" s="271"/>
      <c r="C64" s="845"/>
      <c r="D64" s="846"/>
      <c r="E64" s="847"/>
      <c r="F64" s="848"/>
      <c r="G64" s="847"/>
      <c r="H64" s="848"/>
      <c r="I64" s="514"/>
      <c r="K64" s="514"/>
    </row>
    <row r="65" spans="1:11" s="413" customFormat="1" ht="18" customHeight="1" x14ac:dyDescent="0.3">
      <c r="A65" s="146"/>
      <c r="B65" s="271"/>
      <c r="C65" s="845"/>
      <c r="D65" s="846"/>
      <c r="E65" s="847"/>
      <c r="F65" s="848"/>
      <c r="G65" s="847"/>
      <c r="H65" s="848"/>
      <c r="I65" s="514"/>
      <c r="K65" s="514"/>
    </row>
    <row r="66" spans="1:11" s="413" customFormat="1" ht="18" customHeight="1" x14ac:dyDescent="0.3">
      <c r="A66" s="146"/>
      <c r="B66" s="271"/>
      <c r="C66" s="845"/>
      <c r="D66" s="846"/>
      <c r="E66" s="847"/>
      <c r="F66" s="848"/>
      <c r="G66" s="847"/>
      <c r="H66" s="848"/>
      <c r="I66" s="514"/>
      <c r="K66" s="514"/>
    </row>
    <row r="67" spans="1:11" s="413" customFormat="1" ht="18" customHeight="1" x14ac:dyDescent="0.3">
      <c r="A67" s="146"/>
      <c r="B67" s="271"/>
      <c r="C67" s="845"/>
      <c r="D67" s="846"/>
      <c r="E67" s="847"/>
      <c r="F67" s="848"/>
      <c r="G67" s="847"/>
      <c r="H67" s="848"/>
      <c r="I67" s="514"/>
      <c r="K67" s="514"/>
    </row>
    <row r="68" spans="1:11" s="413" customFormat="1" ht="18" customHeight="1" x14ac:dyDescent="0.3">
      <c r="A68" s="146"/>
      <c r="B68" s="271"/>
      <c r="C68" s="845"/>
      <c r="D68" s="846"/>
      <c r="E68" s="847"/>
      <c r="F68" s="848"/>
      <c r="G68" s="847"/>
      <c r="H68" s="848"/>
      <c r="I68" s="514"/>
      <c r="K68" s="514"/>
    </row>
    <row r="69" spans="1:11" s="413" customFormat="1" ht="18" customHeight="1" x14ac:dyDescent="0.3">
      <c r="A69" s="146"/>
      <c r="B69" s="271"/>
      <c r="C69" s="845"/>
      <c r="D69" s="846"/>
      <c r="E69" s="847"/>
      <c r="F69" s="848"/>
      <c r="G69" s="847"/>
      <c r="H69" s="848"/>
      <c r="I69" s="514"/>
      <c r="K69" s="514"/>
    </row>
    <row r="70" spans="1:11" s="413" customFormat="1" ht="18" customHeight="1" x14ac:dyDescent="0.3">
      <c r="A70" s="146"/>
      <c r="B70" s="271"/>
      <c r="C70" s="845"/>
      <c r="D70" s="846"/>
      <c r="E70" s="847"/>
      <c r="F70" s="848"/>
      <c r="G70" s="847"/>
      <c r="H70" s="848"/>
      <c r="I70" s="514"/>
      <c r="K70" s="514"/>
    </row>
    <row r="71" spans="1:11" s="413" customFormat="1" ht="18" customHeight="1" x14ac:dyDescent="0.3">
      <c r="A71" s="146"/>
      <c r="B71" s="271"/>
      <c r="C71" s="845"/>
      <c r="D71" s="846"/>
      <c r="E71" s="847"/>
      <c r="F71" s="848"/>
      <c r="G71" s="847"/>
      <c r="H71" s="848"/>
      <c r="I71" s="514"/>
      <c r="K71" s="514"/>
    </row>
    <row r="72" spans="1:11" s="413" customFormat="1" ht="18" customHeight="1" x14ac:dyDescent="0.3">
      <c r="A72" s="146"/>
      <c r="B72" s="271"/>
      <c r="C72" s="845"/>
      <c r="D72" s="846"/>
      <c r="E72" s="847"/>
      <c r="F72" s="848"/>
      <c r="G72" s="847"/>
      <c r="H72" s="848"/>
      <c r="I72" s="514"/>
      <c r="K72" s="514"/>
    </row>
    <row r="73" spans="1:11" s="413" customFormat="1" ht="18" customHeight="1" x14ac:dyDescent="0.3">
      <c r="A73" s="146"/>
      <c r="B73" s="271"/>
      <c r="C73" s="845"/>
      <c r="D73" s="846"/>
      <c r="E73" s="847"/>
      <c r="F73" s="848"/>
      <c r="G73" s="847"/>
      <c r="H73" s="848"/>
      <c r="I73" s="514"/>
      <c r="K73" s="514"/>
    </row>
    <row r="74" spans="1:11" s="471" customFormat="1" ht="18" customHeight="1" x14ac:dyDescent="0.3">
      <c r="A74" s="146"/>
      <c r="B74" s="271"/>
      <c r="C74" s="845"/>
      <c r="D74" s="846"/>
      <c r="E74" s="847"/>
      <c r="F74" s="848"/>
      <c r="G74" s="847"/>
      <c r="H74" s="848"/>
      <c r="I74" s="513"/>
      <c r="J74" s="413"/>
      <c r="K74" s="513"/>
    </row>
    <row r="75" spans="1:11" s="471" customFormat="1" ht="18" customHeight="1" x14ac:dyDescent="0.3">
      <c r="A75" s="146"/>
      <c r="B75" s="271"/>
      <c r="C75" s="845"/>
      <c r="D75" s="846"/>
      <c r="E75" s="847"/>
      <c r="F75" s="848"/>
      <c r="G75" s="847"/>
      <c r="H75" s="848"/>
      <c r="I75" s="513"/>
      <c r="J75" s="413"/>
      <c r="K75" s="513"/>
    </row>
    <row r="76" spans="1:11" s="471" customFormat="1" ht="18" customHeight="1" x14ac:dyDescent="0.3">
      <c r="A76" s="146"/>
      <c r="B76" s="271"/>
      <c r="C76" s="845"/>
      <c r="D76" s="846"/>
      <c r="E76" s="847"/>
      <c r="F76" s="848"/>
      <c r="G76" s="847"/>
      <c r="H76" s="848"/>
      <c r="I76" s="513"/>
      <c r="J76" s="413"/>
      <c r="K76" s="513"/>
    </row>
    <row r="77" spans="1:11" s="471" customFormat="1" ht="18" customHeight="1" x14ac:dyDescent="0.3">
      <c r="A77" s="146"/>
      <c r="B77" s="500"/>
      <c r="C77" s="845"/>
      <c r="D77" s="846"/>
      <c r="E77" s="847"/>
      <c r="F77" s="848"/>
      <c r="G77" s="847"/>
      <c r="H77" s="848"/>
      <c r="I77" s="513"/>
      <c r="J77" s="413"/>
      <c r="K77" s="513"/>
    </row>
    <row r="78" spans="1:11" s="471" customFormat="1" ht="18" customHeight="1" x14ac:dyDescent="0.3">
      <c r="A78" s="146"/>
      <c r="B78" s="271"/>
      <c r="C78" s="845"/>
      <c r="D78" s="846"/>
      <c r="E78" s="847"/>
      <c r="F78" s="848"/>
      <c r="G78" s="847"/>
      <c r="H78" s="848"/>
      <c r="I78" s="513"/>
      <c r="J78" s="413"/>
      <c r="K78" s="513"/>
    </row>
    <row r="79" spans="1:11" s="471" customFormat="1" ht="18" customHeight="1" x14ac:dyDescent="0.3">
      <c r="A79" s="146"/>
      <c r="B79" s="271"/>
      <c r="C79" s="845"/>
      <c r="D79" s="846"/>
      <c r="E79" s="847"/>
      <c r="F79" s="848"/>
      <c r="G79" s="847"/>
      <c r="H79" s="848"/>
      <c r="I79" s="513"/>
      <c r="J79" s="413"/>
      <c r="K79" s="513"/>
    </row>
    <row r="80" spans="1:11" s="471" customFormat="1" ht="18" customHeight="1" x14ac:dyDescent="0.3">
      <c r="A80" s="146"/>
      <c r="B80" s="271"/>
      <c r="C80" s="845"/>
      <c r="D80" s="846"/>
      <c r="E80" s="847"/>
      <c r="F80" s="848"/>
      <c r="G80" s="847"/>
      <c r="H80" s="848"/>
      <c r="I80" s="513"/>
      <c r="J80" s="413"/>
      <c r="K80" s="513"/>
    </row>
    <row r="81" spans="1:11" s="471" customFormat="1" ht="18" customHeight="1" x14ac:dyDescent="0.3">
      <c r="A81" s="146"/>
      <c r="B81" s="271"/>
      <c r="C81" s="845"/>
      <c r="D81" s="846"/>
      <c r="E81" s="847"/>
      <c r="F81" s="848"/>
      <c r="G81" s="847"/>
      <c r="H81" s="848"/>
      <c r="I81" s="513"/>
      <c r="J81" s="413"/>
      <c r="K81" s="513"/>
    </row>
    <row r="82" spans="1:11" s="471" customFormat="1" ht="18" customHeight="1" x14ac:dyDescent="0.3">
      <c r="A82" s="146"/>
      <c r="B82" s="271"/>
      <c r="C82" s="845"/>
      <c r="D82" s="846"/>
      <c r="E82" s="847"/>
      <c r="F82" s="848"/>
      <c r="G82" s="847"/>
      <c r="H82" s="848"/>
      <c r="I82" s="513"/>
      <c r="J82" s="413"/>
      <c r="K82" s="513"/>
    </row>
    <row r="83" spans="1:11" s="471" customFormat="1" ht="18" customHeight="1" x14ac:dyDescent="0.3">
      <c r="A83" s="146"/>
      <c r="B83" s="271"/>
      <c r="C83" s="845"/>
      <c r="D83" s="846"/>
      <c r="E83" s="847"/>
      <c r="F83" s="848"/>
      <c r="G83" s="847"/>
      <c r="H83" s="848"/>
      <c r="I83" s="513"/>
      <c r="J83" s="413"/>
      <c r="K83" s="513"/>
    </row>
    <row r="84" spans="1:11" s="471" customFormat="1" ht="18" customHeight="1" x14ac:dyDescent="0.3">
      <c r="A84" s="146"/>
      <c r="B84" s="271"/>
      <c r="C84" s="845"/>
      <c r="D84" s="846"/>
      <c r="E84" s="847"/>
      <c r="F84" s="848"/>
      <c r="G84" s="847"/>
      <c r="H84" s="848"/>
      <c r="I84" s="513"/>
      <c r="J84" s="413"/>
      <c r="K84" s="513"/>
    </row>
    <row r="85" spans="1:11" s="471" customFormat="1" ht="18" customHeight="1" x14ac:dyDescent="0.3">
      <c r="A85" s="146"/>
      <c r="B85" s="271"/>
      <c r="C85" s="845"/>
      <c r="D85" s="846"/>
      <c r="E85" s="847"/>
      <c r="F85" s="848"/>
      <c r="G85" s="847"/>
      <c r="H85" s="848"/>
      <c r="I85" s="513"/>
      <c r="J85" s="413"/>
      <c r="K85" s="513"/>
    </row>
    <row r="86" spans="1:11" s="471" customFormat="1" ht="18" customHeight="1" x14ac:dyDescent="0.3">
      <c r="A86" s="146"/>
      <c r="B86" s="271"/>
      <c r="C86" s="845"/>
      <c r="D86" s="846"/>
      <c r="E86" s="847"/>
      <c r="F86" s="848"/>
      <c r="G86" s="847"/>
      <c r="H86" s="848"/>
      <c r="I86" s="513"/>
      <c r="J86" s="413"/>
      <c r="K86" s="513"/>
    </row>
    <row r="87" spans="1:11" s="471" customFormat="1" ht="18" customHeight="1" x14ac:dyDescent="0.3">
      <c r="A87" s="146"/>
      <c r="B87" s="271"/>
      <c r="C87" s="845"/>
      <c r="D87" s="846"/>
      <c r="E87" s="847"/>
      <c r="F87" s="848"/>
      <c r="G87" s="847"/>
      <c r="H87" s="848"/>
      <c r="I87" s="513"/>
      <c r="J87" s="413"/>
      <c r="K87" s="513"/>
    </row>
    <row r="88" spans="1:11" s="471" customFormat="1" ht="18" customHeight="1" x14ac:dyDescent="0.3">
      <c r="A88" s="146"/>
      <c r="B88" s="271"/>
      <c r="C88" s="845"/>
      <c r="D88" s="846"/>
      <c r="E88" s="847"/>
      <c r="F88" s="848"/>
      <c r="G88" s="847"/>
      <c r="H88" s="848"/>
      <c r="I88" s="513"/>
      <c r="J88" s="413"/>
      <c r="K88" s="513"/>
    </row>
    <row r="89" spans="1:11" s="471" customFormat="1" ht="18" customHeight="1" x14ac:dyDescent="0.3">
      <c r="A89" s="146"/>
      <c r="B89" s="271"/>
      <c r="C89" s="845"/>
      <c r="D89" s="846"/>
      <c r="E89" s="847"/>
      <c r="F89" s="848"/>
      <c r="G89" s="847"/>
      <c r="H89" s="848"/>
      <c r="I89" s="513"/>
      <c r="J89" s="413"/>
      <c r="K89" s="513"/>
    </row>
    <row r="90" spans="1:11" s="471" customFormat="1" ht="18" customHeight="1" x14ac:dyDescent="0.3">
      <c r="A90" s="146"/>
      <c r="B90" s="271"/>
      <c r="C90" s="845"/>
      <c r="D90" s="846"/>
      <c r="E90" s="847"/>
      <c r="F90" s="848"/>
      <c r="G90" s="847"/>
      <c r="H90" s="848"/>
      <c r="I90" s="513"/>
      <c r="J90" s="413"/>
      <c r="K90" s="513"/>
    </row>
    <row r="91" spans="1:11" s="471" customFormat="1" ht="18" customHeight="1" x14ac:dyDescent="0.3">
      <c r="A91" s="146"/>
      <c r="B91" s="271"/>
      <c r="C91" s="845"/>
      <c r="D91" s="846"/>
      <c r="E91" s="847"/>
      <c r="F91" s="848"/>
      <c r="G91" s="847"/>
      <c r="H91" s="848"/>
      <c r="I91" s="513"/>
      <c r="J91" s="413"/>
      <c r="K91" s="513"/>
    </row>
    <row r="92" spans="1:11" s="471" customFormat="1" ht="18" customHeight="1" x14ac:dyDescent="0.3">
      <c r="A92" s="146"/>
      <c r="B92" s="271"/>
      <c r="C92" s="845"/>
      <c r="D92" s="846"/>
      <c r="E92" s="847"/>
      <c r="F92" s="848"/>
      <c r="G92" s="847"/>
      <c r="H92" s="848"/>
      <c r="I92" s="513"/>
      <c r="J92" s="413"/>
      <c r="K92" s="513"/>
    </row>
    <row r="93" spans="1:11" s="471" customFormat="1" ht="18" customHeight="1" x14ac:dyDescent="0.3">
      <c r="A93" s="146"/>
      <c r="B93" s="271"/>
      <c r="C93" s="845"/>
      <c r="D93" s="846"/>
      <c r="E93" s="847"/>
      <c r="F93" s="848"/>
      <c r="G93" s="847"/>
      <c r="H93" s="848"/>
      <c r="I93" s="513"/>
      <c r="J93" s="413"/>
      <c r="K93" s="513"/>
    </row>
    <row r="94" spans="1:11" s="471" customFormat="1" ht="18" customHeight="1" x14ac:dyDescent="0.3">
      <c r="A94" s="146"/>
      <c r="B94" s="271"/>
      <c r="C94" s="845"/>
      <c r="D94" s="846"/>
      <c r="E94" s="847"/>
      <c r="F94" s="848"/>
      <c r="G94" s="847"/>
      <c r="H94" s="848"/>
      <c r="I94" s="513"/>
      <c r="J94" s="413"/>
      <c r="K94" s="513"/>
    </row>
    <row r="95" spans="1:11" s="471" customFormat="1" ht="18" customHeight="1" x14ac:dyDescent="0.3">
      <c r="A95" s="146"/>
      <c r="B95" s="271"/>
      <c r="C95" s="845"/>
      <c r="D95" s="846"/>
      <c r="E95" s="847"/>
      <c r="F95" s="848"/>
      <c r="G95" s="847"/>
      <c r="H95" s="848"/>
      <c r="I95" s="513"/>
      <c r="J95" s="413"/>
      <c r="K95" s="513"/>
    </row>
    <row r="96" spans="1:11" s="471" customFormat="1" ht="18" customHeight="1" x14ac:dyDescent="0.3">
      <c r="A96" s="146"/>
      <c r="B96" s="271"/>
      <c r="C96" s="845"/>
      <c r="D96" s="846"/>
      <c r="E96" s="847"/>
      <c r="F96" s="848"/>
      <c r="G96" s="847"/>
      <c r="H96" s="848"/>
      <c r="I96" s="513"/>
      <c r="J96" s="413"/>
      <c r="K96" s="513"/>
    </row>
    <row r="97" spans="1:11" s="471" customFormat="1" ht="18" customHeight="1" x14ac:dyDescent="0.3">
      <c r="A97" s="146"/>
      <c r="B97" s="271"/>
      <c r="C97" s="845"/>
      <c r="D97" s="846"/>
      <c r="E97" s="847"/>
      <c r="F97" s="848"/>
      <c r="G97" s="847"/>
      <c r="H97" s="848"/>
      <c r="I97" s="513"/>
      <c r="J97" s="413"/>
      <c r="K97" s="513"/>
    </row>
    <row r="98" spans="1:11" s="471" customFormat="1" ht="18" customHeight="1" x14ac:dyDescent="0.3">
      <c r="A98" s="146"/>
      <c r="B98" s="271"/>
      <c r="C98" s="845"/>
      <c r="D98" s="846"/>
      <c r="E98" s="847"/>
      <c r="F98" s="848"/>
      <c r="G98" s="847"/>
      <c r="H98" s="848"/>
      <c r="I98" s="513"/>
      <c r="J98" s="413"/>
      <c r="K98" s="513"/>
    </row>
    <row r="99" spans="1:11" s="471" customFormat="1" ht="18" customHeight="1" x14ac:dyDescent="0.3">
      <c r="A99" s="146"/>
      <c r="B99" s="271"/>
      <c r="C99" s="845"/>
      <c r="D99" s="846"/>
      <c r="E99" s="847"/>
      <c r="F99" s="848"/>
      <c r="G99" s="847"/>
      <c r="H99" s="848"/>
      <c r="I99" s="513"/>
      <c r="J99" s="413"/>
      <c r="K99" s="513"/>
    </row>
    <row r="100" spans="1:11" s="471" customFormat="1" ht="18" customHeight="1" x14ac:dyDescent="0.3">
      <c r="A100" s="146"/>
      <c r="B100" s="271"/>
      <c r="C100" s="845"/>
      <c r="D100" s="846"/>
      <c r="E100" s="847"/>
      <c r="F100" s="848"/>
      <c r="G100" s="847"/>
      <c r="H100" s="848"/>
      <c r="I100" s="513"/>
      <c r="J100" s="413"/>
      <c r="K100" s="513"/>
    </row>
    <row r="101" spans="1:11" s="157" customFormat="1" ht="18" customHeight="1" x14ac:dyDescent="0.3">
      <c r="A101" s="31"/>
      <c r="B101" s="31"/>
      <c r="C101" s="22"/>
      <c r="D101" s="22"/>
      <c r="E101" s="22"/>
      <c r="F101" s="515" t="s">
        <v>5</v>
      </c>
      <c r="G101" s="22"/>
      <c r="H101" s="22"/>
      <c r="I101" s="155"/>
      <c r="J101" s="158"/>
      <c r="K101" s="155"/>
    </row>
    <row r="102" spans="1:11" s="26" customFormat="1" ht="18" customHeight="1" x14ac:dyDescent="0.3">
      <c r="A102" s="865" t="s">
        <v>239</v>
      </c>
      <c r="B102" s="865"/>
      <c r="C102" s="884">
        <f>IFERROR(AVERAGE(C30:C100),"")</f>
        <v>0.7360000000000001</v>
      </c>
      <c r="D102" s="885"/>
      <c r="E102" s="884">
        <f>IFERROR(AVERAGE(E30:E100),"")</f>
        <v>0.7360000000000001</v>
      </c>
      <c r="F102" s="885"/>
      <c r="G102" s="884">
        <f>IFERROR(AVERAGE(G30:G100),"")</f>
        <v>0.7360000000000001</v>
      </c>
      <c r="H102" s="885"/>
      <c r="I102" s="47"/>
      <c r="K102" s="47"/>
    </row>
    <row r="103" spans="1:11" s="34" customFormat="1" ht="18" customHeight="1" x14ac:dyDescent="0.3">
      <c r="A103" s="26"/>
      <c r="B103" s="26"/>
      <c r="C103" s="26"/>
      <c r="D103" s="26"/>
      <c r="E103" s="26"/>
      <c r="F103" s="26"/>
      <c r="G103" s="26"/>
      <c r="H103" s="26"/>
      <c r="I103" s="45"/>
      <c r="J103" s="26"/>
      <c r="K103" s="45"/>
    </row>
    <row r="104" spans="1:11" s="34" customFormat="1" ht="18" customHeight="1" x14ac:dyDescent="0.3">
      <c r="A104" s="26"/>
      <c r="B104" s="26"/>
      <c r="C104" s="26"/>
      <c r="D104" s="26"/>
      <c r="E104" s="26"/>
      <c r="F104" s="26"/>
      <c r="G104" s="26"/>
      <c r="H104" s="26"/>
      <c r="I104" s="45"/>
      <c r="J104" s="26"/>
      <c r="K104" s="45"/>
    </row>
    <row r="105" spans="1:11" s="34" customFormat="1" ht="18" customHeight="1" x14ac:dyDescent="0.3">
      <c r="A105" s="26"/>
      <c r="B105" s="26"/>
      <c r="C105" s="26"/>
      <c r="D105" s="26"/>
      <c r="E105" s="26"/>
      <c r="F105" s="26"/>
      <c r="G105" s="26"/>
      <c r="H105" s="26"/>
      <c r="I105" s="45"/>
      <c r="J105" s="26"/>
      <c r="K105" s="45"/>
    </row>
    <row r="106" spans="1:11" s="34" customFormat="1" x14ac:dyDescent="0.3">
      <c r="A106" s="26"/>
      <c r="B106" s="26"/>
      <c r="C106" s="26"/>
      <c r="D106" s="26"/>
      <c r="E106" s="20" t="s">
        <v>5</v>
      </c>
      <c r="F106" s="26"/>
      <c r="G106" s="26"/>
      <c r="H106" s="26"/>
      <c r="I106" s="45"/>
      <c r="J106" s="26"/>
      <c r="K106" s="45"/>
    </row>
    <row r="107" spans="1:11" s="34" customFormat="1" x14ac:dyDescent="0.3">
      <c r="A107" s="26"/>
      <c r="B107" s="26"/>
      <c r="C107" s="26"/>
      <c r="D107" s="26"/>
      <c r="E107" s="26"/>
      <c r="F107" s="26"/>
      <c r="G107" s="26"/>
      <c r="H107" s="26"/>
      <c r="I107" s="45"/>
      <c r="J107" s="26"/>
      <c r="K107" s="45"/>
    </row>
    <row r="108" spans="1:11" s="34" customFormat="1" x14ac:dyDescent="0.3">
      <c r="A108" s="26"/>
      <c r="B108" s="26"/>
      <c r="C108" s="26"/>
      <c r="D108" s="26"/>
      <c r="E108" s="26"/>
      <c r="F108" s="26"/>
      <c r="G108" s="26"/>
      <c r="H108" s="26"/>
      <c r="I108" s="45"/>
      <c r="J108" s="26"/>
      <c r="K108" s="45"/>
    </row>
    <row r="109" spans="1:11" s="34" customFormat="1" x14ac:dyDescent="0.3">
      <c r="A109" s="26"/>
      <c r="B109" s="26"/>
      <c r="C109" s="26"/>
      <c r="D109" s="26"/>
      <c r="E109" s="26"/>
      <c r="F109" s="26"/>
      <c r="G109" s="26"/>
      <c r="H109" s="26"/>
      <c r="I109" s="45"/>
      <c r="J109" s="26"/>
      <c r="K109" s="45"/>
    </row>
    <row r="110" spans="1:11" s="34" customFormat="1" x14ac:dyDescent="0.3">
      <c r="A110" s="26"/>
      <c r="B110" s="26"/>
      <c r="C110" s="26"/>
      <c r="D110" s="26"/>
      <c r="E110" s="26"/>
      <c r="F110" s="26"/>
      <c r="G110" s="26"/>
      <c r="H110" s="26"/>
      <c r="I110" s="45"/>
      <c r="J110" s="26"/>
      <c r="K110" s="45"/>
    </row>
    <row r="111" spans="1:11" s="34" customFormat="1" x14ac:dyDescent="0.3">
      <c r="A111" s="26"/>
      <c r="B111" s="26"/>
      <c r="C111" s="26"/>
      <c r="D111" s="26"/>
      <c r="E111" s="26"/>
      <c r="F111" s="26"/>
      <c r="G111" s="26"/>
      <c r="H111" s="26"/>
      <c r="I111" s="45"/>
      <c r="J111" s="26"/>
      <c r="K111" s="45"/>
    </row>
    <row r="112" spans="1:11" s="34" customFormat="1" x14ac:dyDescent="0.3">
      <c r="A112" s="26"/>
      <c r="B112" s="26"/>
      <c r="C112" s="26"/>
      <c r="D112" s="26"/>
      <c r="E112" s="26"/>
      <c r="F112" s="26"/>
      <c r="G112" s="26"/>
      <c r="H112" s="26"/>
      <c r="I112" s="45"/>
      <c r="J112" s="26"/>
      <c r="K112" s="45"/>
    </row>
    <row r="113" spans="1:11" s="34" customFormat="1" x14ac:dyDescent="0.3">
      <c r="A113" s="26"/>
      <c r="B113" s="26"/>
      <c r="C113" s="26"/>
      <c r="D113" s="26"/>
      <c r="E113" s="26"/>
      <c r="F113" s="26"/>
      <c r="G113" s="26"/>
      <c r="H113" s="26"/>
      <c r="I113" s="45"/>
      <c r="J113" s="26"/>
      <c r="K113" s="45"/>
    </row>
    <row r="114" spans="1:11" s="34" customFormat="1" x14ac:dyDescent="0.3">
      <c r="A114" s="26"/>
      <c r="B114" s="26"/>
      <c r="C114" s="26"/>
      <c r="D114" s="26"/>
      <c r="E114" s="26"/>
      <c r="F114" s="26"/>
      <c r="G114" s="26"/>
      <c r="H114" s="26"/>
      <c r="I114" s="45"/>
      <c r="J114" s="26"/>
      <c r="K114" s="45"/>
    </row>
    <row r="115" spans="1:11" s="34" customFormat="1" x14ac:dyDescent="0.3">
      <c r="A115" s="26"/>
      <c r="B115" s="26"/>
      <c r="C115" s="26"/>
      <c r="D115" s="26"/>
      <c r="E115" s="26"/>
      <c r="F115" s="26"/>
      <c r="G115" s="26"/>
      <c r="H115" s="26"/>
      <c r="I115" s="45"/>
      <c r="J115" s="26"/>
      <c r="K115" s="45"/>
    </row>
    <row r="116" spans="1:11" s="34" customFormat="1" x14ac:dyDescent="0.3">
      <c r="A116" s="26"/>
      <c r="B116" s="26"/>
      <c r="C116" s="26"/>
      <c r="D116" s="26"/>
      <c r="E116" s="26"/>
      <c r="F116" s="26"/>
      <c r="G116" s="26"/>
      <c r="H116" s="26"/>
      <c r="I116" s="45"/>
      <c r="J116" s="26"/>
      <c r="K116" s="45"/>
    </row>
    <row r="117" spans="1:11" s="34" customFormat="1" x14ac:dyDescent="0.3">
      <c r="A117" s="26"/>
      <c r="B117" s="26"/>
      <c r="C117" s="26"/>
      <c r="D117" s="26"/>
      <c r="E117" s="26"/>
      <c r="F117" s="26"/>
      <c r="G117" s="26"/>
      <c r="H117" s="26"/>
      <c r="I117" s="45"/>
      <c r="J117" s="26"/>
      <c r="K117" s="45"/>
    </row>
    <row r="118" spans="1:11" s="34" customFormat="1" x14ac:dyDescent="0.3">
      <c r="A118" s="26"/>
      <c r="B118" s="26"/>
      <c r="C118" s="26"/>
      <c r="D118" s="26"/>
      <c r="E118" s="26"/>
      <c r="F118" s="26"/>
      <c r="G118" s="26"/>
      <c r="H118" s="26"/>
      <c r="I118" s="45"/>
      <c r="J118" s="26"/>
      <c r="K118" s="45"/>
    </row>
    <row r="119" spans="1:11" s="34" customFormat="1" x14ac:dyDescent="0.3">
      <c r="A119" s="26"/>
      <c r="B119" s="26"/>
      <c r="C119" s="26"/>
      <c r="D119" s="26"/>
      <c r="E119" s="26"/>
      <c r="F119" s="26"/>
      <c r="G119" s="26"/>
      <c r="H119" s="26"/>
      <c r="I119" s="45"/>
      <c r="J119" s="26"/>
      <c r="K119" s="45"/>
    </row>
    <row r="120" spans="1:11" s="34" customFormat="1" x14ac:dyDescent="0.3">
      <c r="A120" s="26"/>
      <c r="B120" s="26"/>
      <c r="C120" s="26"/>
      <c r="D120" s="26"/>
      <c r="E120" s="26"/>
      <c r="F120" s="26"/>
      <c r="G120" s="26"/>
      <c r="H120" s="26"/>
      <c r="I120" s="45"/>
      <c r="J120" s="26"/>
      <c r="K120" s="45"/>
    </row>
    <row r="121" spans="1:11" s="34" customFormat="1" x14ac:dyDescent="0.3">
      <c r="A121" s="26"/>
      <c r="B121" s="26"/>
      <c r="C121" s="26"/>
      <c r="D121" s="26"/>
      <c r="E121" s="26"/>
      <c r="F121" s="26"/>
      <c r="G121" s="26"/>
      <c r="H121" s="26"/>
      <c r="I121" s="45"/>
      <c r="J121" s="26"/>
      <c r="K121" s="45"/>
    </row>
    <row r="122" spans="1:11" s="34" customFormat="1" x14ac:dyDescent="0.3">
      <c r="A122" s="26"/>
      <c r="B122" s="26"/>
      <c r="C122" s="26"/>
      <c r="D122" s="26"/>
      <c r="E122" s="26"/>
      <c r="F122" s="26"/>
      <c r="G122" s="26"/>
      <c r="H122" s="26"/>
      <c r="I122" s="45"/>
      <c r="J122" s="26"/>
      <c r="K122" s="45"/>
    </row>
    <row r="123" spans="1:11" s="34" customFormat="1" x14ac:dyDescent="0.3">
      <c r="A123" s="26"/>
      <c r="B123" s="26"/>
      <c r="C123" s="26"/>
      <c r="D123" s="26"/>
      <c r="E123" s="26"/>
      <c r="F123" s="26"/>
      <c r="G123" s="26"/>
      <c r="H123" s="26"/>
      <c r="I123" s="45"/>
      <c r="J123" s="26"/>
      <c r="K123" s="45"/>
    </row>
    <row r="124" spans="1:11" s="34" customFormat="1" x14ac:dyDescent="0.3">
      <c r="A124" s="26"/>
      <c r="B124" s="26"/>
      <c r="C124" s="26"/>
      <c r="D124" s="26"/>
      <c r="E124" s="26"/>
      <c r="F124" s="26"/>
      <c r="G124" s="26"/>
      <c r="H124" s="26"/>
      <c r="I124" s="45"/>
      <c r="J124" s="26"/>
      <c r="K124" s="45"/>
    </row>
    <row r="125" spans="1:11" s="34" customFormat="1" x14ac:dyDescent="0.3">
      <c r="A125" s="26"/>
      <c r="B125" s="26"/>
      <c r="C125" s="26"/>
      <c r="D125" s="26"/>
      <c r="E125" s="26"/>
      <c r="F125" s="26"/>
      <c r="G125" s="26"/>
      <c r="H125" s="26"/>
      <c r="I125" s="45"/>
      <c r="J125" s="26"/>
      <c r="K125" s="45"/>
    </row>
    <row r="126" spans="1:11" s="34" customFormat="1" x14ac:dyDescent="0.3">
      <c r="A126" s="26"/>
      <c r="B126" s="26"/>
      <c r="C126" s="26"/>
      <c r="D126" s="26"/>
      <c r="E126" s="26"/>
      <c r="F126" s="26"/>
      <c r="G126" s="26"/>
      <c r="H126" s="26"/>
      <c r="I126" s="45"/>
      <c r="J126" s="26"/>
      <c r="K126" s="45"/>
    </row>
    <row r="127" spans="1:11" s="34" customFormat="1" x14ac:dyDescent="0.3">
      <c r="A127" s="26"/>
      <c r="B127" s="26"/>
      <c r="C127" s="26"/>
      <c r="D127" s="26"/>
      <c r="E127" s="26"/>
      <c r="F127" s="26"/>
      <c r="G127" s="26"/>
      <c r="H127" s="26"/>
      <c r="I127" s="45"/>
      <c r="J127" s="26"/>
      <c r="K127" s="45"/>
    </row>
    <row r="128" spans="1:11" s="34" customFormat="1" x14ac:dyDescent="0.3">
      <c r="A128" s="26"/>
      <c r="B128" s="26"/>
      <c r="C128" s="26"/>
      <c r="D128" s="26"/>
      <c r="E128" s="26"/>
      <c r="F128" s="26"/>
      <c r="G128" s="26"/>
      <c r="H128" s="26"/>
      <c r="I128" s="45"/>
      <c r="J128" s="26"/>
      <c r="K128" s="45"/>
    </row>
    <row r="129" spans="1:11" s="34" customFormat="1" x14ac:dyDescent="0.3">
      <c r="A129" s="26"/>
      <c r="B129" s="26"/>
      <c r="C129" s="26"/>
      <c r="D129" s="26"/>
      <c r="E129" s="26"/>
      <c r="F129" s="26"/>
      <c r="G129" s="26"/>
      <c r="H129" s="26"/>
      <c r="I129" s="45"/>
      <c r="J129" s="26"/>
      <c r="K129" s="45"/>
    </row>
    <row r="130" spans="1:11" s="34" customFormat="1" x14ac:dyDescent="0.3">
      <c r="A130" s="26"/>
      <c r="B130" s="26"/>
      <c r="C130" s="26"/>
      <c r="D130" s="26"/>
      <c r="E130" s="26"/>
      <c r="F130" s="26"/>
      <c r="G130" s="26"/>
      <c r="H130" s="26"/>
      <c r="I130" s="45"/>
      <c r="J130" s="26"/>
      <c r="K130" s="45"/>
    </row>
    <row r="131" spans="1:11" s="34" customFormat="1" x14ac:dyDescent="0.3">
      <c r="A131" s="26"/>
      <c r="B131" s="26"/>
      <c r="C131" s="26"/>
      <c r="D131" s="26"/>
      <c r="E131" s="26"/>
      <c r="F131" s="26"/>
      <c r="G131" s="26"/>
      <c r="H131" s="26"/>
      <c r="I131" s="45"/>
      <c r="J131" s="26"/>
      <c r="K131" s="45"/>
    </row>
    <row r="132" spans="1:11" s="34" customFormat="1" x14ac:dyDescent="0.3">
      <c r="A132" s="26"/>
      <c r="B132" s="26"/>
      <c r="C132" s="26"/>
      <c r="D132" s="26"/>
      <c r="E132" s="26"/>
      <c r="F132" s="26"/>
      <c r="G132" s="26"/>
      <c r="H132" s="26"/>
      <c r="I132" s="45"/>
      <c r="J132" s="26"/>
      <c r="K132" s="45"/>
    </row>
    <row r="133" spans="1:11" s="34" customFormat="1" x14ac:dyDescent="0.3">
      <c r="A133" s="26"/>
      <c r="B133" s="26"/>
      <c r="C133" s="26"/>
      <c r="D133" s="26"/>
      <c r="E133" s="26"/>
      <c r="F133" s="26"/>
      <c r="G133" s="26"/>
      <c r="H133" s="26"/>
      <c r="I133" s="45"/>
      <c r="J133" s="26"/>
      <c r="K133" s="45"/>
    </row>
    <row r="134" spans="1:11" s="34" customFormat="1" x14ac:dyDescent="0.3">
      <c r="A134" s="26"/>
      <c r="B134" s="26"/>
      <c r="C134" s="26"/>
      <c r="D134" s="26"/>
      <c r="E134" s="26"/>
      <c r="F134" s="26"/>
      <c r="G134" s="26"/>
      <c r="H134" s="26"/>
      <c r="I134" s="45"/>
      <c r="J134" s="26"/>
      <c r="K134" s="45"/>
    </row>
    <row r="135" spans="1:11" s="34" customFormat="1" x14ac:dyDescent="0.3">
      <c r="A135" s="26"/>
      <c r="B135" s="26"/>
      <c r="C135" s="26"/>
      <c r="D135" s="26"/>
      <c r="E135" s="26"/>
      <c r="F135" s="26"/>
      <c r="G135" s="26"/>
      <c r="H135" s="26"/>
      <c r="I135" s="45"/>
      <c r="J135" s="26"/>
      <c r="K135" s="45"/>
    </row>
    <row r="136" spans="1:11" s="34" customFormat="1" x14ac:dyDescent="0.3">
      <c r="A136" s="26"/>
      <c r="B136" s="26"/>
      <c r="C136" s="26"/>
      <c r="D136" s="26"/>
      <c r="E136" s="26"/>
      <c r="F136" s="26"/>
      <c r="G136" s="26"/>
      <c r="H136" s="26"/>
      <c r="I136" s="45"/>
      <c r="J136" s="26"/>
      <c r="K136" s="45"/>
    </row>
    <row r="137" spans="1:11" s="34" customFormat="1" x14ac:dyDescent="0.3">
      <c r="A137" s="26"/>
      <c r="B137" s="26"/>
      <c r="C137" s="26"/>
      <c r="D137" s="26"/>
      <c r="E137" s="26"/>
      <c r="F137" s="26"/>
      <c r="G137" s="26"/>
      <c r="H137" s="26"/>
      <c r="I137" s="45"/>
      <c r="J137" s="26"/>
      <c r="K137" s="45"/>
    </row>
  </sheetData>
  <sheetProtection algorithmName="SHA-512" hashValue="2V39RMfU1Fzy/uu8wcr5BmuOfTzORLhc8OcoOjtw9JVuRpR7BiKRTS3UXPNjRXwQGVK33Coo/xCZ2TSrTm5WLQ==" saltValue="RjuuzadvbgnChedi/m4h5w==" spinCount="100000" sheet="1" objects="1" scenarios="1"/>
  <mergeCells count="258">
    <mergeCell ref="G50:H50"/>
    <mergeCell ref="G49:H49"/>
    <mergeCell ref="E50:F50"/>
    <mergeCell ref="E49:F49"/>
    <mergeCell ref="C41:D41"/>
    <mergeCell ref="C42:D42"/>
    <mergeCell ref="C43:D43"/>
    <mergeCell ref="C44:D44"/>
    <mergeCell ref="C45:D45"/>
    <mergeCell ref="C46:D46"/>
    <mergeCell ref="C47:D47"/>
    <mergeCell ref="C48:D48"/>
    <mergeCell ref="C49:D49"/>
    <mergeCell ref="C50:D50"/>
    <mergeCell ref="E41:F41"/>
    <mergeCell ref="E42:F42"/>
    <mergeCell ref="E43:F43"/>
    <mergeCell ref="E44:F44"/>
    <mergeCell ref="E45:F45"/>
    <mergeCell ref="E46:F46"/>
    <mergeCell ref="E47:F47"/>
    <mergeCell ref="G41:H41"/>
    <mergeCell ref="G42:H42"/>
    <mergeCell ref="G43:H43"/>
    <mergeCell ref="G44:H44"/>
    <mergeCell ref="G45:H45"/>
    <mergeCell ref="G46:H46"/>
    <mergeCell ref="G47:H47"/>
    <mergeCell ref="G48:H48"/>
    <mergeCell ref="E48:F48"/>
    <mergeCell ref="E38:F38"/>
    <mergeCell ref="E39:F39"/>
    <mergeCell ref="E40:F40"/>
    <mergeCell ref="G32:H32"/>
    <mergeCell ref="G33:H33"/>
    <mergeCell ref="G34:H34"/>
    <mergeCell ref="G35:H35"/>
    <mergeCell ref="G36:H36"/>
    <mergeCell ref="G37:H37"/>
    <mergeCell ref="G38:H38"/>
    <mergeCell ref="G39:H39"/>
    <mergeCell ref="G40:H40"/>
    <mergeCell ref="C100:D100"/>
    <mergeCell ref="E100:F100"/>
    <mergeCell ref="G100:H100"/>
    <mergeCell ref="C102:D102"/>
    <mergeCell ref="E102:F102"/>
    <mergeCell ref="G102:H102"/>
    <mergeCell ref="C98:D98"/>
    <mergeCell ref="E98:F98"/>
    <mergeCell ref="G98:H98"/>
    <mergeCell ref="C99:D99"/>
    <mergeCell ref="E99:F99"/>
    <mergeCell ref="G99:H99"/>
    <mergeCell ref="C96:D96"/>
    <mergeCell ref="E96:F96"/>
    <mergeCell ref="G96:H96"/>
    <mergeCell ref="C97:D97"/>
    <mergeCell ref="E97:F97"/>
    <mergeCell ref="G97:H97"/>
    <mergeCell ref="C94:D94"/>
    <mergeCell ref="E94:F94"/>
    <mergeCell ref="G94:H94"/>
    <mergeCell ref="C95:D95"/>
    <mergeCell ref="E95:F95"/>
    <mergeCell ref="G95:H95"/>
    <mergeCell ref="C92:D92"/>
    <mergeCell ref="E92:F92"/>
    <mergeCell ref="G92:H92"/>
    <mergeCell ref="C93:D93"/>
    <mergeCell ref="E93:F93"/>
    <mergeCell ref="G93:H93"/>
    <mergeCell ref="C90:D90"/>
    <mergeCell ref="E90:F90"/>
    <mergeCell ref="G90:H90"/>
    <mergeCell ref="C91:D91"/>
    <mergeCell ref="E91:F91"/>
    <mergeCell ref="G91:H91"/>
    <mergeCell ref="C88:D88"/>
    <mergeCell ref="E88:F88"/>
    <mergeCell ref="G88:H88"/>
    <mergeCell ref="C89:D89"/>
    <mergeCell ref="E89:F89"/>
    <mergeCell ref="G89:H89"/>
    <mergeCell ref="C86:D86"/>
    <mergeCell ref="E86:F86"/>
    <mergeCell ref="G86:H86"/>
    <mergeCell ref="C87:D87"/>
    <mergeCell ref="E87:F87"/>
    <mergeCell ref="G87:H87"/>
    <mergeCell ref="C84:D84"/>
    <mergeCell ref="E84:F84"/>
    <mergeCell ref="G84:H84"/>
    <mergeCell ref="C85:D85"/>
    <mergeCell ref="E85:F85"/>
    <mergeCell ref="G85:H85"/>
    <mergeCell ref="C82:D82"/>
    <mergeCell ref="E82:F82"/>
    <mergeCell ref="G82:H82"/>
    <mergeCell ref="C83:D83"/>
    <mergeCell ref="E83:F83"/>
    <mergeCell ref="G83:H83"/>
    <mergeCell ref="C60:D60"/>
    <mergeCell ref="E60:F60"/>
    <mergeCell ref="G60:H60"/>
    <mergeCell ref="C61:D61"/>
    <mergeCell ref="E61:F61"/>
    <mergeCell ref="G61:H61"/>
    <mergeCell ref="C58:D58"/>
    <mergeCell ref="E58:F58"/>
    <mergeCell ref="G58:H58"/>
    <mergeCell ref="C59:D59"/>
    <mergeCell ref="E59:F59"/>
    <mergeCell ref="G59:H59"/>
    <mergeCell ref="C57:D57"/>
    <mergeCell ref="E57:F57"/>
    <mergeCell ref="G57:H57"/>
    <mergeCell ref="C54:D54"/>
    <mergeCell ref="E54:F54"/>
    <mergeCell ref="G54:H54"/>
    <mergeCell ref="C55:D55"/>
    <mergeCell ref="E55:F55"/>
    <mergeCell ref="G55:H55"/>
    <mergeCell ref="C53:D53"/>
    <mergeCell ref="E53:F53"/>
    <mergeCell ref="G53:H53"/>
    <mergeCell ref="C51:D51"/>
    <mergeCell ref="E51:F51"/>
    <mergeCell ref="G51:H51"/>
    <mergeCell ref="C56:D56"/>
    <mergeCell ref="E56:F56"/>
    <mergeCell ref="G56:H56"/>
    <mergeCell ref="G30:H30"/>
    <mergeCell ref="E30:F30"/>
    <mergeCell ref="C30:D30"/>
    <mergeCell ref="C31:D31"/>
    <mergeCell ref="E31:F31"/>
    <mergeCell ref="G31:H31"/>
    <mergeCell ref="C52:D52"/>
    <mergeCell ref="E52:F52"/>
    <mergeCell ref="G52:H52"/>
    <mergeCell ref="C32:D32"/>
    <mergeCell ref="C33:D33"/>
    <mergeCell ref="C34:D34"/>
    <mergeCell ref="C35:D35"/>
    <mergeCell ref="C36:D36"/>
    <mergeCell ref="C37:D37"/>
    <mergeCell ref="C38:D38"/>
    <mergeCell ref="C39:D39"/>
    <mergeCell ref="C40:D40"/>
    <mergeCell ref="E32:F32"/>
    <mergeCell ref="E33:F33"/>
    <mergeCell ref="E34:F34"/>
    <mergeCell ref="E35:F35"/>
    <mergeCell ref="E36:F36"/>
    <mergeCell ref="E37:F37"/>
    <mergeCell ref="G29:H29"/>
    <mergeCell ref="G28:H28"/>
    <mergeCell ref="E29:F29"/>
    <mergeCell ref="E28:F28"/>
    <mergeCell ref="C29:D29"/>
    <mergeCell ref="C28:D28"/>
    <mergeCell ref="A26:D26"/>
    <mergeCell ref="C22:D22"/>
    <mergeCell ref="C20:D20"/>
    <mergeCell ref="A102:B102"/>
    <mergeCell ref="A22:B22"/>
    <mergeCell ref="B28:B29"/>
    <mergeCell ref="A28:A29"/>
    <mergeCell ref="B15:H15"/>
    <mergeCell ref="G16:H16"/>
    <mergeCell ref="G17:H17"/>
    <mergeCell ref="E16:F16"/>
    <mergeCell ref="E17:F17"/>
    <mergeCell ref="E18:F18"/>
    <mergeCell ref="E19:F19"/>
    <mergeCell ref="E20:F20"/>
    <mergeCell ref="E22:F22"/>
    <mergeCell ref="G22:H22"/>
    <mergeCell ref="G20:H20"/>
    <mergeCell ref="G19:H19"/>
    <mergeCell ref="C81:D81"/>
    <mergeCell ref="E81:F81"/>
    <mergeCell ref="G81:H81"/>
    <mergeCell ref="C62:D62"/>
    <mergeCell ref="E62:F62"/>
    <mergeCell ref="G62:H62"/>
    <mergeCell ref="C63:D63"/>
    <mergeCell ref="E63:F63"/>
    <mergeCell ref="A1:H1"/>
    <mergeCell ref="A2:H2"/>
    <mergeCell ref="A24:H24"/>
    <mergeCell ref="B12:H12"/>
    <mergeCell ref="A14:H14"/>
    <mergeCell ref="B9:H9"/>
    <mergeCell ref="B8:H8"/>
    <mergeCell ref="B6:H6"/>
    <mergeCell ref="B10:H10"/>
    <mergeCell ref="B11:H11"/>
    <mergeCell ref="B7:H7"/>
    <mergeCell ref="A15:A17"/>
    <mergeCell ref="G18:H18"/>
    <mergeCell ref="C16:D16"/>
    <mergeCell ref="C19:D19"/>
    <mergeCell ref="C18:D18"/>
    <mergeCell ref="C17:D17"/>
    <mergeCell ref="G63:H63"/>
    <mergeCell ref="C64:D64"/>
    <mergeCell ref="E64:F64"/>
    <mergeCell ref="G64:H64"/>
    <mergeCell ref="C65:D65"/>
    <mergeCell ref="E65:F65"/>
    <mergeCell ref="G65:H65"/>
    <mergeCell ref="C66:D66"/>
    <mergeCell ref="E66:F66"/>
    <mergeCell ref="G66:H66"/>
    <mergeCell ref="C67:D67"/>
    <mergeCell ref="E67:F67"/>
    <mergeCell ref="G67:H67"/>
    <mergeCell ref="C68:D68"/>
    <mergeCell ref="E68:F68"/>
    <mergeCell ref="G68:H68"/>
    <mergeCell ref="C69:D69"/>
    <mergeCell ref="E69:F69"/>
    <mergeCell ref="G69:H69"/>
    <mergeCell ref="C70:D70"/>
    <mergeCell ref="E70:F70"/>
    <mergeCell ref="G70:H70"/>
    <mergeCell ref="C71:D71"/>
    <mergeCell ref="E71:F71"/>
    <mergeCell ref="G71:H71"/>
    <mergeCell ref="C72:D72"/>
    <mergeCell ref="E72:F72"/>
    <mergeCell ref="G72:H72"/>
    <mergeCell ref="C73:D73"/>
    <mergeCell ref="E73:F73"/>
    <mergeCell ref="G73:H73"/>
    <mergeCell ref="C74:D74"/>
    <mergeCell ref="E74:F74"/>
    <mergeCell ref="G74:H74"/>
    <mergeCell ref="C75:D75"/>
    <mergeCell ref="E75:F75"/>
    <mergeCell ref="G75:H75"/>
    <mergeCell ref="C79:D79"/>
    <mergeCell ref="E79:F79"/>
    <mergeCell ref="G79:H79"/>
    <mergeCell ref="C80:D80"/>
    <mergeCell ref="E80:F80"/>
    <mergeCell ref="G80:H80"/>
    <mergeCell ref="C76:D76"/>
    <mergeCell ref="E76:F76"/>
    <mergeCell ref="G76:H76"/>
    <mergeCell ref="C77:D77"/>
    <mergeCell ref="E77:F77"/>
    <mergeCell ref="G77:H77"/>
    <mergeCell ref="C78:D78"/>
    <mergeCell ref="E78:F78"/>
    <mergeCell ref="G78:H78"/>
  </mergeCells>
  <dataValidations count="2">
    <dataValidation type="custom" allowBlank="1" showInputMessage="1" showErrorMessage="1" error="Must use a numerical value only in this cell." sqref="C30:H100">
      <formula1>ISNUMBER(C30)</formula1>
    </dataValidation>
    <dataValidation type="list" allowBlank="1" showInputMessage="1" showErrorMessage="1" sqref="F26">
      <formula1>$O$1:$O$2</formula1>
    </dataValidation>
  </dataValidations>
  <pageMargins left="0.7" right="0.7" top="0.75" bottom="0.75" header="0.3" footer="0.3"/>
  <pageSetup scale="46" fitToHeight="10" orientation="landscape" r:id="rId1"/>
  <headerFooter>
    <oddFooter>&amp;R&amp;A - 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5" tint="0.59999389629810485"/>
    <pageSetUpPr fitToPage="1"/>
  </sheetPr>
  <dimension ref="A1:M32"/>
  <sheetViews>
    <sheetView showGridLines="0" topLeftCell="A10" zoomScale="70" zoomScaleNormal="70" zoomScalePageLayoutView="90" workbookViewId="0">
      <selection activeCell="D21" sqref="D21"/>
    </sheetView>
  </sheetViews>
  <sheetFormatPr defaultColWidth="8.88671875" defaultRowHeight="14.4" x14ac:dyDescent="0.3"/>
  <cols>
    <col min="1" max="1" width="19.44140625" style="65" customWidth="1"/>
    <col min="2" max="2" width="24.88671875" style="64" bestFit="1" customWidth="1"/>
    <col min="3" max="5" width="15.6640625" style="64" customWidth="1"/>
    <col min="6" max="7" width="15.6640625" style="66" customWidth="1"/>
    <col min="8" max="8" width="15.6640625" style="70" customWidth="1"/>
    <col min="9" max="9" width="16.44140625" style="71" customWidth="1"/>
    <col min="10" max="10" width="15.6640625" style="64" customWidth="1"/>
    <col min="11" max="16384" width="8.88671875" style="64"/>
  </cols>
  <sheetData>
    <row r="1" spans="1:10" s="6" customFormat="1" ht="18" x14ac:dyDescent="0.3">
      <c r="A1" s="752" t="str">
        <f>Scores!B1</f>
        <v>Attachment D: Cost Schedule</v>
      </c>
      <c r="B1" s="752"/>
      <c r="C1" s="752"/>
      <c r="D1" s="752"/>
      <c r="E1" s="752"/>
      <c r="F1" s="752"/>
      <c r="G1" s="752"/>
      <c r="H1" s="752"/>
      <c r="I1" s="752"/>
      <c r="J1" s="752"/>
    </row>
    <row r="2" spans="1:10" s="21" customFormat="1" ht="18" customHeight="1" thickBot="1" x14ac:dyDescent="0.35">
      <c r="A2" s="758" t="s">
        <v>178</v>
      </c>
      <c r="B2" s="758"/>
      <c r="C2" s="758"/>
      <c r="D2" s="758"/>
      <c r="E2" s="758"/>
      <c r="F2" s="758"/>
      <c r="G2" s="758"/>
      <c r="H2" s="758"/>
      <c r="I2" s="758"/>
      <c r="J2" s="758"/>
    </row>
    <row r="3" spans="1:10" s="21" customFormat="1" ht="6.75" customHeight="1" x14ac:dyDescent="0.3">
      <c r="A3" s="353"/>
      <c r="B3" s="353"/>
      <c r="C3" s="353"/>
      <c r="D3" s="353"/>
      <c r="E3" s="353"/>
      <c r="F3" s="353"/>
      <c r="G3" s="353"/>
      <c r="H3" s="353"/>
      <c r="I3" s="353"/>
      <c r="J3" s="353"/>
    </row>
    <row r="4" spans="1:10" s="6" customFormat="1" ht="18" customHeight="1" x14ac:dyDescent="0.3">
      <c r="A4" s="353" t="str">
        <f>Scores!B4</f>
        <v>Vendor Name:</v>
      </c>
      <c r="B4" s="80" t="str">
        <f>Scores!E4</f>
        <v xml:space="preserve">Allsteel Inc. </v>
      </c>
      <c r="C4" s="80"/>
      <c r="D4" s="80"/>
      <c r="E4" s="80"/>
      <c r="F4" s="80"/>
      <c r="G4" s="80"/>
      <c r="H4" s="80"/>
      <c r="I4" s="80"/>
      <c r="J4" s="80"/>
    </row>
    <row r="5" spans="1:10" s="21" customFormat="1" ht="9.75" customHeight="1" thickBot="1" x14ac:dyDescent="0.35">
      <c r="A5" s="353"/>
      <c r="B5" s="80"/>
      <c r="C5" s="80"/>
      <c r="D5" s="80"/>
      <c r="E5" s="80"/>
      <c r="F5" s="80"/>
      <c r="G5" s="80"/>
      <c r="H5" s="80"/>
      <c r="I5" s="80"/>
      <c r="J5" s="80"/>
    </row>
    <row r="6" spans="1:10" s="72" customFormat="1" ht="18" customHeight="1" x14ac:dyDescent="0.3">
      <c r="A6" s="148" t="s">
        <v>6</v>
      </c>
      <c r="B6" s="886"/>
      <c r="C6" s="887"/>
      <c r="D6" s="887"/>
      <c r="E6" s="887"/>
      <c r="F6" s="887"/>
      <c r="G6" s="887"/>
      <c r="H6" s="887"/>
      <c r="I6" s="887"/>
      <c r="J6" s="888"/>
    </row>
    <row r="7" spans="1:10" s="72" customFormat="1" ht="18" customHeight="1" x14ac:dyDescent="0.3">
      <c r="A7" s="122">
        <v>1</v>
      </c>
      <c r="B7" s="797" t="s">
        <v>225</v>
      </c>
      <c r="C7" s="797"/>
      <c r="D7" s="797"/>
      <c r="E7" s="797"/>
      <c r="F7" s="797"/>
      <c r="G7" s="797"/>
      <c r="H7" s="797"/>
      <c r="I7" s="797"/>
      <c r="J7" s="798"/>
    </row>
    <row r="8" spans="1:10" s="72" customFormat="1" ht="18" customHeight="1" x14ac:dyDescent="0.3">
      <c r="A8" s="122">
        <v>2</v>
      </c>
      <c r="B8" s="797" t="s">
        <v>324</v>
      </c>
      <c r="C8" s="797"/>
      <c r="D8" s="797"/>
      <c r="E8" s="797"/>
      <c r="F8" s="797"/>
      <c r="G8" s="797"/>
      <c r="H8" s="797"/>
      <c r="I8" s="797"/>
      <c r="J8" s="798"/>
    </row>
    <row r="9" spans="1:10" s="72" customFormat="1" ht="18" customHeight="1" x14ac:dyDescent="0.3">
      <c r="A9" s="122">
        <v>3</v>
      </c>
      <c r="B9" s="797" t="s">
        <v>189</v>
      </c>
      <c r="C9" s="797"/>
      <c r="D9" s="797"/>
      <c r="E9" s="797"/>
      <c r="F9" s="797"/>
      <c r="G9" s="797"/>
      <c r="H9" s="797"/>
      <c r="I9" s="797"/>
      <c r="J9" s="798"/>
    </row>
    <row r="10" spans="1:10" s="72" customFormat="1" ht="32.25" customHeight="1" x14ac:dyDescent="0.3">
      <c r="A10" s="122">
        <v>4</v>
      </c>
      <c r="B10" s="893" t="s">
        <v>412</v>
      </c>
      <c r="C10" s="894"/>
      <c r="D10" s="894"/>
      <c r="E10" s="894"/>
      <c r="F10" s="894"/>
      <c r="G10" s="894"/>
      <c r="H10" s="894"/>
      <c r="I10" s="894"/>
      <c r="J10" s="895"/>
    </row>
    <row r="11" spans="1:10" s="100" customFormat="1" ht="30" customHeight="1" x14ac:dyDescent="0.3">
      <c r="A11" s="147">
        <v>5</v>
      </c>
      <c r="B11" s="772" t="s">
        <v>228</v>
      </c>
      <c r="C11" s="773"/>
      <c r="D11" s="773"/>
      <c r="E11" s="773"/>
      <c r="F11" s="773"/>
      <c r="G11" s="773"/>
      <c r="H11" s="773"/>
      <c r="I11" s="773"/>
      <c r="J11" s="774"/>
    </row>
    <row r="12" spans="1:10" s="72" customFormat="1" ht="18" customHeight="1" x14ac:dyDescent="0.3">
      <c r="A12" s="122">
        <v>6</v>
      </c>
      <c r="B12" s="797" t="s">
        <v>212</v>
      </c>
      <c r="C12" s="797"/>
      <c r="D12" s="797"/>
      <c r="E12" s="797"/>
      <c r="F12" s="797"/>
      <c r="G12" s="797"/>
      <c r="H12" s="797"/>
      <c r="I12" s="797"/>
      <c r="J12" s="798"/>
    </row>
    <row r="13" spans="1:10" s="21" customFormat="1" ht="30.75" customHeight="1" thickBot="1" x14ac:dyDescent="0.35">
      <c r="A13" s="276" t="s">
        <v>32</v>
      </c>
      <c r="B13" s="896" t="s">
        <v>353</v>
      </c>
      <c r="C13" s="896"/>
      <c r="D13" s="896"/>
      <c r="E13" s="896"/>
      <c r="F13" s="896"/>
      <c r="G13" s="896"/>
      <c r="H13" s="896"/>
      <c r="I13" s="896"/>
      <c r="J13" s="897"/>
    </row>
    <row r="14" spans="1:10" ht="18" customHeight="1" x14ac:dyDescent="0.3">
      <c r="A14" s="63"/>
      <c r="B14" s="74"/>
      <c r="C14" s="74"/>
      <c r="D14" s="74"/>
      <c r="E14" s="74"/>
      <c r="F14" s="74"/>
      <c r="G14" s="74"/>
      <c r="H14" s="74"/>
      <c r="I14" s="74"/>
      <c r="J14" s="67"/>
    </row>
    <row r="15" spans="1:10" s="72" customFormat="1" ht="18" customHeight="1" x14ac:dyDescent="0.3">
      <c r="A15" s="905" t="s">
        <v>325</v>
      </c>
      <c r="B15" s="905"/>
      <c r="C15" s="905"/>
      <c r="D15" s="905"/>
      <c r="E15" s="905"/>
      <c r="F15" s="905"/>
      <c r="G15" s="905"/>
      <c r="H15" s="905"/>
      <c r="I15" s="905"/>
      <c r="J15" s="905"/>
    </row>
    <row r="16" spans="1:10" s="72" customFormat="1" ht="18" customHeight="1" x14ac:dyDescent="0.3">
      <c r="A16" s="69"/>
      <c r="B16" s="904"/>
      <c r="C16" s="904"/>
      <c r="D16" s="904"/>
      <c r="E16" s="904"/>
      <c r="F16" s="904"/>
      <c r="G16" s="904"/>
      <c r="H16" s="904"/>
      <c r="I16" s="904"/>
      <c r="J16" s="904"/>
    </row>
    <row r="17" spans="1:13" s="72" customFormat="1" ht="32.1" customHeight="1" x14ac:dyDescent="0.3">
      <c r="A17" s="73"/>
      <c r="B17" s="359" t="s">
        <v>9</v>
      </c>
      <c r="C17" s="901" t="s">
        <v>153</v>
      </c>
      <c r="D17" s="901"/>
      <c r="E17" s="902" t="s">
        <v>150</v>
      </c>
      <c r="F17" s="902"/>
      <c r="G17" s="902" t="s">
        <v>66</v>
      </c>
      <c r="H17" s="902"/>
      <c r="I17" s="903" t="s">
        <v>40</v>
      </c>
      <c r="J17" s="903"/>
      <c r="L17" s="343"/>
      <c r="M17" s="343"/>
    </row>
    <row r="18" spans="1:13" s="68" customFormat="1" ht="18" customHeight="1" x14ac:dyDescent="0.3">
      <c r="A18" s="360" t="s">
        <v>30</v>
      </c>
      <c r="B18" s="79" t="s">
        <v>452</v>
      </c>
      <c r="C18" s="780">
        <v>680000</v>
      </c>
      <c r="D18" s="780"/>
      <c r="E18" s="889">
        <f>'Frame and Tile Detail'!C108</f>
        <v>0.73833333333333329</v>
      </c>
      <c r="F18" s="889"/>
      <c r="G18" s="890">
        <f>IFERROR(SUM(C18*E18),"")</f>
        <v>502066.66666666663</v>
      </c>
      <c r="H18" s="891"/>
      <c r="I18" s="892">
        <f>IFERROR((C18-G18),"")</f>
        <v>177933.33333333337</v>
      </c>
      <c r="J18" s="892"/>
      <c r="L18" s="751"/>
      <c r="M18" s="751"/>
    </row>
    <row r="19" spans="1:13" s="68" customFormat="1" ht="18" customHeight="1" x14ac:dyDescent="0.3">
      <c r="A19" s="360" t="s">
        <v>31</v>
      </c>
      <c r="B19" s="79" t="s">
        <v>453</v>
      </c>
      <c r="C19" s="780">
        <v>1250000</v>
      </c>
      <c r="D19" s="780"/>
      <c r="E19" s="889">
        <f>'Frame and Tile Detail'!E108</f>
        <v>0.73833333333333329</v>
      </c>
      <c r="F19" s="889"/>
      <c r="G19" s="890">
        <f>IFERROR(SUM(C19*E19),"")</f>
        <v>922916.66666666663</v>
      </c>
      <c r="H19" s="891"/>
      <c r="I19" s="892">
        <f>IFERROR((C19-G19),"")</f>
        <v>327083.33333333337</v>
      </c>
      <c r="J19" s="892"/>
      <c r="L19" s="751"/>
      <c r="M19" s="751"/>
    </row>
    <row r="20" spans="1:13" s="68" customFormat="1" ht="18" customHeight="1" x14ac:dyDescent="0.3">
      <c r="A20" s="360" t="s">
        <v>2</v>
      </c>
      <c r="B20" s="79" t="s">
        <v>347</v>
      </c>
      <c r="C20" s="780">
        <v>9900000</v>
      </c>
      <c r="D20" s="780"/>
      <c r="E20" s="889">
        <f>'Frame and Tile Detail'!G108</f>
        <v>0.73833333333333329</v>
      </c>
      <c r="F20" s="889"/>
      <c r="G20" s="890">
        <f>IFERROR(SUM(C20*E20),"")</f>
        <v>7309499.9999999991</v>
      </c>
      <c r="H20" s="891"/>
      <c r="I20" s="892">
        <f>IFERROR((C20-G20),"")</f>
        <v>2590500.0000000009</v>
      </c>
      <c r="J20" s="892"/>
      <c r="L20" s="751"/>
      <c r="M20" s="751"/>
    </row>
    <row r="21" spans="1:13" ht="18" customHeight="1" thickBot="1" x14ac:dyDescent="0.35">
      <c r="A21" s="7"/>
      <c r="B21" s="32"/>
      <c r="C21" s="354"/>
      <c r="D21" s="354"/>
      <c r="E21" s="16"/>
      <c r="F21" s="16"/>
      <c r="G21" s="33"/>
      <c r="H21" s="42"/>
      <c r="I21" s="17"/>
      <c r="J21" s="17"/>
    </row>
    <row r="22" spans="1:13" ht="17.25" customHeight="1" thickBot="1" x14ac:dyDescent="0.35">
      <c r="A22" s="36"/>
      <c r="B22" s="32"/>
      <c r="C22" s="789" t="s">
        <v>65</v>
      </c>
      <c r="D22" s="791"/>
      <c r="E22" s="791"/>
      <c r="F22" s="791"/>
      <c r="G22" s="790"/>
      <c r="H22" s="42"/>
      <c r="I22" s="789">
        <f>SUM(I18:J20)</f>
        <v>3095516.6666666679</v>
      </c>
      <c r="J22" s="790"/>
    </row>
    <row r="23" spans="1:13" ht="17.25" customHeight="1" thickBot="1" x14ac:dyDescent="0.35">
      <c r="A23" s="36"/>
      <c r="B23" s="32"/>
      <c r="C23" s="17"/>
      <c r="D23" s="17"/>
      <c r="E23" s="17"/>
      <c r="F23" s="17"/>
      <c r="G23" s="17"/>
      <c r="H23" s="42"/>
      <c r="I23" s="17"/>
      <c r="J23" s="17"/>
    </row>
    <row r="24" spans="1:13" ht="17.25" customHeight="1" thickBot="1" x14ac:dyDescent="0.35">
      <c r="A24" s="898" t="s">
        <v>423</v>
      </c>
      <c r="B24" s="899"/>
      <c r="C24" s="899"/>
      <c r="D24" s="899"/>
      <c r="E24" s="899"/>
      <c r="F24" s="899"/>
      <c r="G24" s="899"/>
      <c r="H24" s="899"/>
      <c r="I24" s="899"/>
      <c r="J24" s="900"/>
    </row>
    <row r="25" spans="1:13" ht="17.25" customHeight="1" thickBot="1" x14ac:dyDescent="0.35">
      <c r="A25" s="7"/>
      <c r="B25" s="61"/>
      <c r="C25" s="17"/>
      <c r="D25" s="17"/>
      <c r="E25" s="46"/>
      <c r="F25" s="46"/>
      <c r="G25" s="42"/>
      <c r="H25" s="42"/>
      <c r="I25" s="23"/>
      <c r="J25" s="17"/>
    </row>
    <row r="26" spans="1:13" ht="17.25" customHeight="1" thickBot="1" x14ac:dyDescent="0.35">
      <c r="A26" s="7"/>
      <c r="B26" s="31"/>
      <c r="C26" s="789" t="s">
        <v>316</v>
      </c>
      <c r="D26" s="791"/>
      <c r="E26" s="791"/>
      <c r="F26" s="791"/>
      <c r="G26" s="790"/>
      <c r="H26" s="42"/>
      <c r="I26" s="787">
        <f>'Standard Frame &amp; Tile Typical'!I215</f>
        <v>64609.511999999988</v>
      </c>
      <c r="J26" s="788"/>
    </row>
    <row r="27" spans="1:13" ht="17.25" customHeight="1" thickBot="1" x14ac:dyDescent="0.35">
      <c r="A27" s="9"/>
      <c r="B27" s="31"/>
      <c r="C27" s="9"/>
      <c r="D27" s="9"/>
      <c r="E27" s="9"/>
      <c r="F27" s="9"/>
      <c r="G27" s="9"/>
      <c r="H27" s="44" t="s">
        <v>5</v>
      </c>
      <c r="I27" s="9"/>
      <c r="J27" s="44"/>
    </row>
    <row r="28" spans="1:13" ht="17.25" customHeight="1" thickBot="1" x14ac:dyDescent="0.35">
      <c r="A28" s="898" t="s">
        <v>424</v>
      </c>
      <c r="B28" s="899"/>
      <c r="C28" s="899"/>
      <c r="D28" s="899"/>
      <c r="E28" s="899"/>
      <c r="F28" s="899"/>
      <c r="G28" s="899"/>
      <c r="H28" s="899"/>
      <c r="I28" s="899"/>
      <c r="J28" s="900"/>
    </row>
    <row r="29" spans="1:13" ht="17.25" customHeight="1" thickBot="1" x14ac:dyDescent="0.35">
      <c r="A29" s="7"/>
      <c r="B29" s="61"/>
      <c r="C29" s="17"/>
      <c r="D29" s="17"/>
      <c r="E29" s="46"/>
      <c r="F29" s="46"/>
      <c r="G29" s="42"/>
      <c r="H29" s="42"/>
      <c r="I29" s="23"/>
      <c r="J29" s="17"/>
    </row>
    <row r="30" spans="1:13" ht="17.25" customHeight="1" thickBot="1" x14ac:dyDescent="0.35">
      <c r="A30" s="7"/>
      <c r="B30" s="31"/>
      <c r="C30" s="789" t="s">
        <v>317</v>
      </c>
      <c r="D30" s="791"/>
      <c r="E30" s="791"/>
      <c r="F30" s="791"/>
      <c r="G30" s="790"/>
      <c r="H30" s="42"/>
      <c r="I30" s="787">
        <f>'Premium Frame &amp; Tile Typical'!J215</f>
        <v>82168.152000000046</v>
      </c>
      <c r="J30" s="788"/>
    </row>
    <row r="31" spans="1:13" ht="17.25" customHeight="1" thickBot="1" x14ac:dyDescent="0.35">
      <c r="A31" s="26"/>
      <c r="B31" s="26"/>
      <c r="C31" s="30"/>
      <c r="D31" s="30"/>
      <c r="E31" s="30"/>
      <c r="F31" s="30"/>
      <c r="G31" s="30"/>
      <c r="H31" s="115"/>
      <c r="I31" s="115"/>
      <c r="J31" s="116"/>
    </row>
    <row r="32" spans="1:13" ht="17.25" customHeight="1" thickBot="1" x14ac:dyDescent="0.35">
      <c r="A32" s="26"/>
      <c r="B32" s="26"/>
      <c r="C32" s="789" t="s">
        <v>282</v>
      </c>
      <c r="D32" s="791"/>
      <c r="E32" s="791"/>
      <c r="F32" s="791"/>
      <c r="G32" s="790"/>
      <c r="H32" s="42"/>
      <c r="I32" s="787">
        <f>I22+I26+I30</f>
        <v>3242294.3306666682</v>
      </c>
      <c r="J32" s="788"/>
    </row>
  </sheetData>
  <sheetProtection algorithmName="SHA-512" hashValue="wdGUUDd63jhRjma+pScf7QG0fRqmbL5kHyWNoEWV0XtDLqOdAZmoXyTj2imfm1n3juqjLFHbLzwT+jyZyOdflw==" saltValue="Fe8Er7/gk7ObD5vzmfZ+1Q==" spinCount="100000" sheet="1" objects="1" scenarios="1"/>
  <mergeCells count="41">
    <mergeCell ref="I19:J19"/>
    <mergeCell ref="E20:F20"/>
    <mergeCell ref="C26:G26"/>
    <mergeCell ref="C30:G30"/>
    <mergeCell ref="I30:J30"/>
    <mergeCell ref="C20:D20"/>
    <mergeCell ref="C22:G22"/>
    <mergeCell ref="I22:J22"/>
    <mergeCell ref="A24:J24"/>
    <mergeCell ref="C32:G32"/>
    <mergeCell ref="I32:J32"/>
    <mergeCell ref="I26:J26"/>
    <mergeCell ref="A28:J28"/>
    <mergeCell ref="B8:J8"/>
    <mergeCell ref="B9:J9"/>
    <mergeCell ref="B11:J11"/>
    <mergeCell ref="B12:J12"/>
    <mergeCell ref="C17:D17"/>
    <mergeCell ref="E17:F17"/>
    <mergeCell ref="G17:H17"/>
    <mergeCell ref="I17:J17"/>
    <mergeCell ref="B16:J16"/>
    <mergeCell ref="A15:J15"/>
    <mergeCell ref="G20:H20"/>
    <mergeCell ref="I20:J20"/>
    <mergeCell ref="L18:M18"/>
    <mergeCell ref="L19:M19"/>
    <mergeCell ref="L20:M20"/>
    <mergeCell ref="A1:J1"/>
    <mergeCell ref="A2:J2"/>
    <mergeCell ref="B6:J6"/>
    <mergeCell ref="C18:D18"/>
    <mergeCell ref="E18:F18"/>
    <mergeCell ref="G18:H18"/>
    <mergeCell ref="I18:J18"/>
    <mergeCell ref="B7:J7"/>
    <mergeCell ref="B10:J10"/>
    <mergeCell ref="B13:J13"/>
    <mergeCell ref="C19:D19"/>
    <mergeCell ref="E19:F19"/>
    <mergeCell ref="G19:H19"/>
  </mergeCells>
  <phoneticPr fontId="3" type="noConversion"/>
  <pageMargins left="0.7" right="0.7" top="0.75" bottom="0.75" header="0.3" footer="0.3"/>
  <pageSetup scale="68" orientation="landscape" r:id="rId1"/>
  <headerFooter>
    <oddFooter>&amp;R&amp;A - Page &amp;P of &amp;N</oddFooter>
  </headerFooter>
  <ignoredErrors>
    <ignoredError sqref="E18:E19" evalErro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5" tint="0.59999389629810485"/>
    <pageSetUpPr fitToPage="1"/>
  </sheetPr>
  <dimension ref="A1:K215"/>
  <sheetViews>
    <sheetView showGridLines="0" topLeftCell="C30" zoomScale="85" zoomScaleNormal="85" workbookViewId="0">
      <selection activeCell="K18" sqref="K18"/>
    </sheetView>
  </sheetViews>
  <sheetFormatPr defaultColWidth="9.109375" defaultRowHeight="14.4" x14ac:dyDescent="0.3"/>
  <cols>
    <col min="1" max="1" width="25.6640625" style="72" customWidth="1"/>
    <col min="2" max="2" width="20.6640625" style="72" customWidth="1"/>
    <col min="3" max="5" width="15.6640625" style="72" customWidth="1"/>
    <col min="6" max="6" width="18.109375" style="72" customWidth="1"/>
    <col min="7" max="7" width="19" style="72" customWidth="1"/>
    <col min="8" max="8" width="19.109375" style="72" customWidth="1"/>
    <col min="9" max="9" width="15.6640625" style="72" customWidth="1"/>
    <col min="10" max="10" width="17.5546875" style="72" bestFit="1" customWidth="1"/>
    <col min="11" max="16384" width="9.109375" style="72"/>
  </cols>
  <sheetData>
    <row r="1" spans="1:11" s="6" customFormat="1" ht="18" x14ac:dyDescent="0.3">
      <c r="A1" s="752" t="str">
        <f>Scores!B1</f>
        <v>Attachment D: Cost Schedule</v>
      </c>
      <c r="B1" s="752"/>
      <c r="C1" s="752"/>
      <c r="D1" s="752"/>
      <c r="E1" s="752"/>
      <c r="F1" s="752"/>
      <c r="G1" s="752"/>
      <c r="H1" s="752"/>
      <c r="I1" s="752"/>
      <c r="J1" s="752"/>
    </row>
    <row r="2" spans="1:11" s="21" customFormat="1" ht="18" customHeight="1" thickBot="1" x14ac:dyDescent="0.35">
      <c r="A2" s="758" t="s">
        <v>304</v>
      </c>
      <c r="B2" s="758"/>
      <c r="C2" s="758"/>
      <c r="D2" s="758"/>
      <c r="E2" s="758"/>
      <c r="F2" s="758"/>
      <c r="G2" s="758"/>
      <c r="H2" s="758"/>
      <c r="I2" s="758"/>
      <c r="J2" s="758"/>
      <c r="K2" s="109"/>
    </row>
    <row r="3" spans="1:11" s="21" customFormat="1" ht="6.75" customHeight="1" x14ac:dyDescent="0.3">
      <c r="A3" s="593"/>
      <c r="B3" s="594"/>
      <c r="C3" s="594"/>
      <c r="D3" s="594"/>
      <c r="E3" s="594"/>
      <c r="F3" s="594"/>
      <c r="G3" s="594"/>
      <c r="H3" s="594"/>
      <c r="I3" s="594"/>
      <c r="J3" s="595"/>
      <c r="K3" s="109"/>
    </row>
    <row r="4" spans="1:11" s="6" customFormat="1" ht="18" customHeight="1" x14ac:dyDescent="0.3">
      <c r="A4" s="607" t="str">
        <f>Scores!B4</f>
        <v>Vendor Name:</v>
      </c>
      <c r="B4" s="80" t="str">
        <f>Scores!E4</f>
        <v xml:space="preserve">Allsteel Inc. </v>
      </c>
      <c r="C4" s="80"/>
      <c r="D4" s="80"/>
      <c r="E4" s="80"/>
      <c r="F4" s="80"/>
      <c r="G4" s="80"/>
      <c r="H4" s="80"/>
      <c r="I4" s="80"/>
      <c r="J4" s="608"/>
      <c r="K4" s="110"/>
    </row>
    <row r="5" spans="1:11" s="21" customFormat="1" ht="9.75" customHeight="1" thickBot="1" x14ac:dyDescent="0.35">
      <c r="A5" s="591"/>
      <c r="B5" s="609"/>
      <c r="C5" s="609"/>
      <c r="D5" s="609"/>
      <c r="E5" s="609"/>
      <c r="F5" s="609"/>
      <c r="G5" s="609"/>
      <c r="H5" s="609"/>
      <c r="I5" s="609"/>
      <c r="J5" s="610"/>
      <c r="K5" s="109"/>
    </row>
    <row r="6" spans="1:11" ht="18" customHeight="1" x14ac:dyDescent="0.3">
      <c r="A6" s="909" t="s">
        <v>6</v>
      </c>
      <c r="B6" s="911"/>
      <c r="C6" s="911"/>
      <c r="D6" s="911"/>
      <c r="E6" s="911"/>
      <c r="F6" s="911"/>
      <c r="G6" s="911"/>
      <c r="H6" s="911"/>
      <c r="I6" s="911"/>
      <c r="J6" s="912"/>
    </row>
    <row r="7" spans="1:11" ht="18" customHeight="1" x14ac:dyDescent="0.3">
      <c r="A7" s="910"/>
      <c r="B7" s="913"/>
      <c r="C7" s="913"/>
      <c r="D7" s="913"/>
      <c r="E7" s="913"/>
      <c r="F7" s="913"/>
      <c r="G7" s="913"/>
      <c r="H7" s="913"/>
      <c r="I7" s="913"/>
      <c r="J7" s="914"/>
    </row>
    <row r="8" spans="1:11" ht="31.5" customHeight="1" x14ac:dyDescent="0.3">
      <c r="A8" s="122">
        <v>1</v>
      </c>
      <c r="B8" s="794" t="s">
        <v>421</v>
      </c>
      <c r="C8" s="795"/>
      <c r="D8" s="795"/>
      <c r="E8" s="795"/>
      <c r="F8" s="795"/>
      <c r="G8" s="795"/>
      <c r="H8" s="795"/>
      <c r="I8" s="795"/>
      <c r="J8" s="796"/>
    </row>
    <row r="9" spans="1:11" s="34" customFormat="1" ht="32.25" customHeight="1" x14ac:dyDescent="0.3">
      <c r="A9" s="122">
        <v>2</v>
      </c>
      <c r="B9" s="794" t="s">
        <v>469</v>
      </c>
      <c r="C9" s="795"/>
      <c r="D9" s="795"/>
      <c r="E9" s="795"/>
      <c r="F9" s="795"/>
      <c r="G9" s="795"/>
      <c r="H9" s="795"/>
      <c r="I9" s="795"/>
      <c r="J9" s="796"/>
    </row>
    <row r="10" spans="1:11" ht="15.75" customHeight="1" x14ac:dyDescent="0.3">
      <c r="A10" s="122">
        <v>3</v>
      </c>
      <c r="B10" s="908" t="s">
        <v>326</v>
      </c>
      <c r="C10" s="795"/>
      <c r="D10" s="795"/>
      <c r="E10" s="795"/>
      <c r="F10" s="795"/>
      <c r="G10" s="795"/>
      <c r="H10" s="795"/>
      <c r="I10" s="795"/>
      <c r="J10" s="796"/>
    </row>
    <row r="11" spans="1:11" ht="15.75" customHeight="1" x14ac:dyDescent="0.3">
      <c r="A11" s="122">
        <v>4</v>
      </c>
      <c r="B11" s="797" t="s">
        <v>192</v>
      </c>
      <c r="C11" s="797"/>
      <c r="D11" s="797"/>
      <c r="E11" s="797"/>
      <c r="F11" s="797"/>
      <c r="G11" s="797"/>
      <c r="H11" s="797"/>
      <c r="I11" s="797"/>
      <c r="J11" s="798"/>
    </row>
    <row r="12" spans="1:11" ht="15.75" customHeight="1" x14ac:dyDescent="0.3">
      <c r="A12" s="122">
        <v>5</v>
      </c>
      <c r="B12" s="797" t="s">
        <v>203</v>
      </c>
      <c r="C12" s="797"/>
      <c r="D12" s="797"/>
      <c r="E12" s="797"/>
      <c r="F12" s="797"/>
      <c r="G12" s="797"/>
      <c r="H12" s="797"/>
      <c r="I12" s="797"/>
      <c r="J12" s="798"/>
    </row>
    <row r="13" spans="1:11" ht="15.75" customHeight="1" x14ac:dyDescent="0.3">
      <c r="A13" s="122">
        <v>6</v>
      </c>
      <c r="B13" s="795" t="s">
        <v>204</v>
      </c>
      <c r="C13" s="795"/>
      <c r="D13" s="795"/>
      <c r="E13" s="795"/>
      <c r="F13" s="795"/>
      <c r="G13" s="795"/>
      <c r="H13" s="795"/>
      <c r="I13" s="795"/>
      <c r="J13" s="796"/>
    </row>
    <row r="14" spans="1:11" ht="15.75" customHeight="1" x14ac:dyDescent="0.3">
      <c r="A14" s="122">
        <v>7</v>
      </c>
      <c r="B14" s="797" t="s">
        <v>205</v>
      </c>
      <c r="C14" s="797"/>
      <c r="D14" s="797"/>
      <c r="E14" s="797"/>
      <c r="F14" s="797"/>
      <c r="G14" s="797"/>
      <c r="H14" s="797"/>
      <c r="I14" s="797"/>
      <c r="J14" s="798"/>
    </row>
    <row r="15" spans="1:11" ht="15.75" customHeight="1" x14ac:dyDescent="0.3">
      <c r="A15" s="122">
        <v>8</v>
      </c>
      <c r="B15" s="797" t="s">
        <v>206</v>
      </c>
      <c r="C15" s="797"/>
      <c r="D15" s="797"/>
      <c r="E15" s="797"/>
      <c r="F15" s="797"/>
      <c r="G15" s="797"/>
      <c r="H15" s="797"/>
      <c r="I15" s="797"/>
      <c r="J15" s="798"/>
    </row>
    <row r="16" spans="1:11" ht="15.75" customHeight="1" x14ac:dyDescent="0.3">
      <c r="A16" s="122">
        <v>9</v>
      </c>
      <c r="B16" s="797" t="s">
        <v>199</v>
      </c>
      <c r="C16" s="797"/>
      <c r="D16" s="797"/>
      <c r="E16" s="797"/>
      <c r="F16" s="797"/>
      <c r="G16" s="797"/>
      <c r="H16" s="797"/>
      <c r="I16" s="797"/>
      <c r="J16" s="798"/>
    </row>
    <row r="17" spans="1:10" s="34" customFormat="1" ht="18" customHeight="1" x14ac:dyDescent="0.3">
      <c r="A17" s="122">
        <v>10</v>
      </c>
      <c r="B17" s="797" t="s">
        <v>398</v>
      </c>
      <c r="C17" s="797"/>
      <c r="D17" s="797"/>
      <c r="E17" s="797"/>
      <c r="F17" s="797"/>
      <c r="G17" s="797"/>
      <c r="H17" s="797"/>
      <c r="I17" s="797"/>
      <c r="J17" s="798"/>
    </row>
    <row r="18" spans="1:10" ht="15.75" customHeight="1" x14ac:dyDescent="0.3">
      <c r="A18" s="122">
        <v>11</v>
      </c>
      <c r="B18" s="797" t="s">
        <v>197</v>
      </c>
      <c r="C18" s="797"/>
      <c r="D18" s="797"/>
      <c r="E18" s="797"/>
      <c r="F18" s="797"/>
      <c r="G18" s="797"/>
      <c r="H18" s="797"/>
      <c r="I18" s="797"/>
      <c r="J18" s="798"/>
    </row>
    <row r="19" spans="1:10" ht="32.1" customHeight="1" thickBot="1" x14ac:dyDescent="0.35">
      <c r="A19" s="123">
        <v>12</v>
      </c>
      <c r="B19" s="799" t="s">
        <v>394</v>
      </c>
      <c r="C19" s="799"/>
      <c r="D19" s="799"/>
      <c r="E19" s="799"/>
      <c r="F19" s="799"/>
      <c r="G19" s="799"/>
      <c r="H19" s="799"/>
      <c r="I19" s="799"/>
      <c r="J19" s="800"/>
    </row>
    <row r="20" spans="1:10" s="390" customFormat="1" ht="18" customHeight="1" thickBot="1" x14ac:dyDescent="0.35">
      <c r="A20" s="922" t="s">
        <v>502</v>
      </c>
      <c r="B20" s="820" t="s">
        <v>748</v>
      </c>
      <c r="C20" s="821"/>
      <c r="D20" s="822"/>
      <c r="E20" s="820"/>
      <c r="F20" s="821"/>
      <c r="G20" s="822"/>
      <c r="H20" s="925"/>
      <c r="I20" s="926"/>
      <c r="J20" s="927"/>
    </row>
    <row r="21" spans="1:10" ht="18" customHeight="1" thickBot="1" x14ac:dyDescent="0.35">
      <c r="A21" s="923"/>
      <c r="B21" s="820"/>
      <c r="C21" s="821"/>
      <c r="D21" s="822"/>
      <c r="E21" s="820"/>
      <c r="F21" s="821"/>
      <c r="G21" s="822"/>
      <c r="H21" s="925"/>
      <c r="I21" s="926"/>
      <c r="J21" s="927"/>
    </row>
    <row r="22" spans="1:10" s="157" customFormat="1" ht="18" customHeight="1" thickBot="1" x14ac:dyDescent="0.35">
      <c r="A22" s="924"/>
      <c r="B22" s="820"/>
      <c r="C22" s="821"/>
      <c r="D22" s="822"/>
      <c r="E22" s="820"/>
      <c r="F22" s="821"/>
      <c r="G22" s="822"/>
      <c r="H22" s="925"/>
      <c r="I22" s="926"/>
      <c r="J22" s="927"/>
    </row>
    <row r="23" spans="1:10" ht="32.1" customHeight="1" x14ac:dyDescent="0.3">
      <c r="A23" s="150" t="s">
        <v>41</v>
      </c>
      <c r="B23" s="915" t="s">
        <v>42</v>
      </c>
      <c r="C23" s="916"/>
      <c r="D23" s="916"/>
      <c r="E23" s="917"/>
      <c r="F23" s="151" t="s">
        <v>43</v>
      </c>
      <c r="G23" s="361" t="s">
        <v>44</v>
      </c>
      <c r="H23" s="152" t="s">
        <v>45</v>
      </c>
      <c r="I23" s="153" t="s">
        <v>46</v>
      </c>
      <c r="J23" s="154" t="s">
        <v>47</v>
      </c>
    </row>
    <row r="24" spans="1:10" ht="18" customHeight="1" x14ac:dyDescent="0.3">
      <c r="A24" s="136" t="s">
        <v>561</v>
      </c>
      <c r="B24" s="806" t="s">
        <v>596</v>
      </c>
      <c r="C24" s="806"/>
      <c r="D24" s="806"/>
      <c r="E24" s="806"/>
      <c r="F24" s="655">
        <v>58</v>
      </c>
      <c r="G24" s="655">
        <v>25</v>
      </c>
      <c r="H24" s="118">
        <v>235</v>
      </c>
      <c r="I24" s="119">
        <v>0.73599999999999999</v>
      </c>
      <c r="J24" s="135">
        <f>SUM(G24*H24)*(1-I24)</f>
        <v>1551</v>
      </c>
    </row>
    <row r="25" spans="1:10" ht="18" customHeight="1" x14ac:dyDescent="0.3">
      <c r="A25" s="136" t="s">
        <v>648</v>
      </c>
      <c r="B25" s="806" t="s">
        <v>688</v>
      </c>
      <c r="C25" s="806"/>
      <c r="D25" s="806"/>
      <c r="E25" s="806"/>
      <c r="F25" s="655">
        <v>59</v>
      </c>
      <c r="G25" s="655">
        <v>12</v>
      </c>
      <c r="H25" s="118">
        <v>42</v>
      </c>
      <c r="I25" s="119">
        <v>0.73599999999999999</v>
      </c>
      <c r="J25" s="135">
        <f t="shared" ref="J25:J88" si="0">SUM(G25*H25)*(1-I25)</f>
        <v>133.05600000000001</v>
      </c>
    </row>
    <row r="26" spans="1:10" ht="18" customHeight="1" x14ac:dyDescent="0.3">
      <c r="A26" s="136" t="s">
        <v>647</v>
      </c>
      <c r="B26" s="806" t="s">
        <v>689</v>
      </c>
      <c r="C26" s="806"/>
      <c r="D26" s="806"/>
      <c r="E26" s="806"/>
      <c r="F26" s="655">
        <v>59</v>
      </c>
      <c r="G26" s="655">
        <v>12</v>
      </c>
      <c r="H26" s="118">
        <v>42</v>
      </c>
      <c r="I26" s="119">
        <v>0.73599999999999999</v>
      </c>
      <c r="J26" s="135">
        <f t="shared" si="0"/>
        <v>133.05600000000001</v>
      </c>
    </row>
    <row r="27" spans="1:10" ht="18" customHeight="1" x14ac:dyDescent="0.3">
      <c r="A27" s="136" t="s">
        <v>649</v>
      </c>
      <c r="B27" s="806" t="s">
        <v>690</v>
      </c>
      <c r="C27" s="806"/>
      <c r="D27" s="806"/>
      <c r="E27" s="806"/>
      <c r="F27" s="655">
        <v>59</v>
      </c>
      <c r="G27" s="655">
        <v>12</v>
      </c>
      <c r="H27" s="118">
        <v>42</v>
      </c>
      <c r="I27" s="119">
        <v>0.73599999999999999</v>
      </c>
      <c r="J27" s="135">
        <f t="shared" si="0"/>
        <v>133.05600000000001</v>
      </c>
    </row>
    <row r="28" spans="1:10" ht="18" customHeight="1" x14ac:dyDescent="0.3">
      <c r="A28" s="136" t="s">
        <v>650</v>
      </c>
      <c r="B28" s="806" t="s">
        <v>691</v>
      </c>
      <c r="C28" s="806"/>
      <c r="D28" s="806"/>
      <c r="E28" s="806"/>
      <c r="F28" s="655">
        <v>59</v>
      </c>
      <c r="G28" s="655">
        <v>12</v>
      </c>
      <c r="H28" s="118">
        <v>42</v>
      </c>
      <c r="I28" s="119">
        <v>0.73599999999999999</v>
      </c>
      <c r="J28" s="135">
        <f t="shared" si="0"/>
        <v>133.05600000000001</v>
      </c>
    </row>
    <row r="29" spans="1:10" ht="18" customHeight="1" x14ac:dyDescent="0.3">
      <c r="A29" s="136" t="s">
        <v>651</v>
      </c>
      <c r="B29" s="806" t="s">
        <v>692</v>
      </c>
      <c r="C29" s="806"/>
      <c r="D29" s="806"/>
      <c r="E29" s="806"/>
      <c r="F29" s="655">
        <v>59</v>
      </c>
      <c r="G29" s="655">
        <v>2</v>
      </c>
      <c r="H29" s="118">
        <v>248</v>
      </c>
      <c r="I29" s="119">
        <v>0.73599999999999999</v>
      </c>
      <c r="J29" s="135">
        <f t="shared" si="0"/>
        <v>130.94400000000002</v>
      </c>
    </row>
    <row r="30" spans="1:10" ht="18" customHeight="1" x14ac:dyDescent="0.3">
      <c r="A30" s="136" t="s">
        <v>567</v>
      </c>
      <c r="B30" s="806" t="s">
        <v>602</v>
      </c>
      <c r="C30" s="806"/>
      <c r="D30" s="806"/>
      <c r="E30" s="806"/>
      <c r="F30" s="655">
        <v>128</v>
      </c>
      <c r="G30" s="655">
        <v>24</v>
      </c>
      <c r="H30" s="118">
        <v>317</v>
      </c>
      <c r="I30" s="119">
        <v>0.73599999999999999</v>
      </c>
      <c r="J30" s="135">
        <f t="shared" si="0"/>
        <v>2008.5120000000002</v>
      </c>
    </row>
    <row r="31" spans="1:10" ht="18" customHeight="1" x14ac:dyDescent="0.3">
      <c r="A31" s="136" t="s">
        <v>568</v>
      </c>
      <c r="B31" s="806" t="s">
        <v>603</v>
      </c>
      <c r="C31" s="806"/>
      <c r="D31" s="806"/>
      <c r="E31" s="806"/>
      <c r="F31" s="655">
        <v>133</v>
      </c>
      <c r="G31" s="655">
        <v>23</v>
      </c>
      <c r="H31" s="118">
        <v>938</v>
      </c>
      <c r="I31" s="119">
        <v>0.73599999999999999</v>
      </c>
      <c r="J31" s="135">
        <f t="shared" si="0"/>
        <v>5695.5360000000001</v>
      </c>
    </row>
    <row r="32" spans="1:10" ht="18" customHeight="1" x14ac:dyDescent="0.3">
      <c r="A32" s="136" t="s">
        <v>569</v>
      </c>
      <c r="B32" s="806" t="s">
        <v>604</v>
      </c>
      <c r="C32" s="806"/>
      <c r="D32" s="806"/>
      <c r="E32" s="806"/>
      <c r="F32" s="655">
        <v>133</v>
      </c>
      <c r="G32" s="655">
        <v>24</v>
      </c>
      <c r="H32" s="118">
        <v>536</v>
      </c>
      <c r="I32" s="119">
        <v>0.73599999999999999</v>
      </c>
      <c r="J32" s="135">
        <f t="shared" si="0"/>
        <v>3396.096</v>
      </c>
    </row>
    <row r="33" spans="1:10" ht="18" customHeight="1" x14ac:dyDescent="0.3">
      <c r="A33" s="136" t="s">
        <v>570</v>
      </c>
      <c r="B33" s="806" t="s">
        <v>605</v>
      </c>
      <c r="C33" s="806"/>
      <c r="D33" s="806"/>
      <c r="E33" s="806"/>
      <c r="F33" s="655">
        <v>123</v>
      </c>
      <c r="G33" s="655">
        <v>24</v>
      </c>
      <c r="H33" s="118">
        <v>176</v>
      </c>
      <c r="I33" s="119">
        <v>0.73599999999999999</v>
      </c>
      <c r="J33" s="135">
        <f t="shared" si="0"/>
        <v>1115.136</v>
      </c>
    </row>
    <row r="34" spans="1:10" ht="18" customHeight="1" x14ac:dyDescent="0.3">
      <c r="A34" s="136" t="s">
        <v>571</v>
      </c>
      <c r="B34" s="806" t="s">
        <v>606</v>
      </c>
      <c r="C34" s="806"/>
      <c r="D34" s="806"/>
      <c r="E34" s="806"/>
      <c r="F34" s="655">
        <v>121</v>
      </c>
      <c r="G34" s="655">
        <v>24</v>
      </c>
      <c r="H34" s="118">
        <v>182</v>
      </c>
      <c r="I34" s="119">
        <v>0.73599999999999999</v>
      </c>
      <c r="J34" s="135">
        <f t="shared" si="0"/>
        <v>1153.152</v>
      </c>
    </row>
    <row r="35" spans="1:10" ht="18" customHeight="1" x14ac:dyDescent="0.3">
      <c r="A35" s="136" t="s">
        <v>572</v>
      </c>
      <c r="B35" s="806" t="s">
        <v>607</v>
      </c>
      <c r="C35" s="806"/>
      <c r="D35" s="806"/>
      <c r="E35" s="806"/>
      <c r="F35" s="655">
        <v>104</v>
      </c>
      <c r="G35" s="655">
        <v>48</v>
      </c>
      <c r="H35" s="118">
        <v>659</v>
      </c>
      <c r="I35" s="119">
        <v>0.73599999999999999</v>
      </c>
      <c r="J35" s="135">
        <f t="shared" si="0"/>
        <v>8350.848</v>
      </c>
    </row>
    <row r="36" spans="1:10" ht="18" customHeight="1" x14ac:dyDescent="0.3">
      <c r="A36" s="136" t="s">
        <v>655</v>
      </c>
      <c r="B36" s="806" t="s">
        <v>592</v>
      </c>
      <c r="C36" s="806"/>
      <c r="D36" s="806"/>
      <c r="E36" s="806"/>
      <c r="F36" s="655">
        <v>80</v>
      </c>
      <c r="G36" s="655">
        <v>48</v>
      </c>
      <c r="H36" s="118">
        <v>358</v>
      </c>
      <c r="I36" s="119">
        <v>0.73599999999999999</v>
      </c>
      <c r="J36" s="135">
        <f t="shared" si="0"/>
        <v>4536.576</v>
      </c>
    </row>
    <row r="37" spans="1:10" ht="18" customHeight="1" x14ac:dyDescent="0.3">
      <c r="A37" s="136" t="s">
        <v>656</v>
      </c>
      <c r="B37" s="806" t="s">
        <v>704</v>
      </c>
      <c r="C37" s="806"/>
      <c r="D37" s="806"/>
      <c r="E37" s="806"/>
      <c r="F37" s="655">
        <v>80</v>
      </c>
      <c r="G37" s="655">
        <v>1</v>
      </c>
      <c r="H37" s="118">
        <v>390</v>
      </c>
      <c r="I37" s="119">
        <v>0.73599999999999999</v>
      </c>
      <c r="J37" s="135">
        <f t="shared" si="0"/>
        <v>102.96000000000001</v>
      </c>
    </row>
    <row r="38" spans="1:10" ht="18" customHeight="1" x14ac:dyDescent="0.3">
      <c r="A38" s="136" t="s">
        <v>657</v>
      </c>
      <c r="B38" s="806" t="s">
        <v>705</v>
      </c>
      <c r="C38" s="806"/>
      <c r="D38" s="806"/>
      <c r="E38" s="806"/>
      <c r="F38" s="655">
        <v>82</v>
      </c>
      <c r="G38" s="655">
        <v>24</v>
      </c>
      <c r="H38" s="118">
        <v>604</v>
      </c>
      <c r="I38" s="119">
        <v>0.73599999999999999</v>
      </c>
      <c r="J38" s="135">
        <f t="shared" si="0"/>
        <v>3826.944</v>
      </c>
    </row>
    <row r="39" spans="1:10" ht="18" customHeight="1" x14ac:dyDescent="0.3">
      <c r="A39" s="136" t="s">
        <v>587</v>
      </c>
      <c r="B39" s="806" t="s">
        <v>622</v>
      </c>
      <c r="C39" s="806"/>
      <c r="D39" s="806"/>
      <c r="E39" s="806"/>
      <c r="F39" s="655">
        <v>97</v>
      </c>
      <c r="G39" s="655">
        <v>23</v>
      </c>
      <c r="H39" s="118">
        <v>46</v>
      </c>
      <c r="I39" s="119">
        <v>0.73599999999999999</v>
      </c>
      <c r="J39" s="135">
        <f t="shared" si="0"/>
        <v>279.31200000000001</v>
      </c>
    </row>
    <row r="40" spans="1:10" ht="18" customHeight="1" x14ac:dyDescent="0.3">
      <c r="A40" s="136" t="s">
        <v>588</v>
      </c>
      <c r="B40" s="806" t="s">
        <v>623</v>
      </c>
      <c r="C40" s="806"/>
      <c r="D40" s="806"/>
      <c r="E40" s="806"/>
      <c r="F40" s="655">
        <v>97</v>
      </c>
      <c r="G40" s="655">
        <v>12</v>
      </c>
      <c r="H40" s="118">
        <v>54</v>
      </c>
      <c r="I40" s="119">
        <v>0.73599999999999999</v>
      </c>
      <c r="J40" s="135">
        <f t="shared" si="0"/>
        <v>171.072</v>
      </c>
    </row>
    <row r="41" spans="1:10" ht="18" customHeight="1" x14ac:dyDescent="0.3">
      <c r="A41" s="136" t="s">
        <v>589</v>
      </c>
      <c r="B41" s="806" t="s">
        <v>624</v>
      </c>
      <c r="C41" s="806"/>
      <c r="D41" s="806"/>
      <c r="E41" s="806"/>
      <c r="F41" s="655">
        <v>97</v>
      </c>
      <c r="G41" s="655">
        <v>13</v>
      </c>
      <c r="H41" s="118">
        <v>54</v>
      </c>
      <c r="I41" s="119">
        <v>0.73599999999999999</v>
      </c>
      <c r="J41" s="135">
        <f t="shared" si="0"/>
        <v>185.328</v>
      </c>
    </row>
    <row r="42" spans="1:10" ht="18" customHeight="1" x14ac:dyDescent="0.3">
      <c r="A42" s="136" t="s">
        <v>658</v>
      </c>
      <c r="B42" s="806" t="s">
        <v>706</v>
      </c>
      <c r="C42" s="806"/>
      <c r="D42" s="806"/>
      <c r="E42" s="806"/>
      <c r="F42" s="655">
        <v>26</v>
      </c>
      <c r="G42" s="655">
        <v>3</v>
      </c>
      <c r="H42" s="118">
        <v>262</v>
      </c>
      <c r="I42" s="119">
        <v>0.73599999999999999</v>
      </c>
      <c r="J42" s="135">
        <f t="shared" si="0"/>
        <v>207.50400000000002</v>
      </c>
    </row>
    <row r="43" spans="1:10" ht="18" customHeight="1" x14ac:dyDescent="0.3">
      <c r="A43" s="136" t="s">
        <v>659</v>
      </c>
      <c r="B43" s="806" t="s">
        <v>707</v>
      </c>
      <c r="C43" s="806"/>
      <c r="D43" s="806"/>
      <c r="E43" s="806"/>
      <c r="F43" s="655">
        <v>26</v>
      </c>
      <c r="G43" s="655">
        <v>46</v>
      </c>
      <c r="H43" s="118">
        <v>256</v>
      </c>
      <c r="I43" s="119">
        <v>0.73599999999999999</v>
      </c>
      <c r="J43" s="135">
        <f t="shared" si="0"/>
        <v>3108.864</v>
      </c>
    </row>
    <row r="44" spans="1:10" ht="18" customHeight="1" x14ac:dyDescent="0.3">
      <c r="A44" s="136" t="s">
        <v>661</v>
      </c>
      <c r="B44" s="806" t="s">
        <v>709</v>
      </c>
      <c r="C44" s="806"/>
      <c r="D44" s="806"/>
      <c r="E44" s="806"/>
      <c r="F44" s="655">
        <v>26</v>
      </c>
      <c r="G44" s="655">
        <v>80</v>
      </c>
      <c r="H44" s="118">
        <v>294</v>
      </c>
      <c r="I44" s="119">
        <v>0.73599999999999999</v>
      </c>
      <c r="J44" s="135">
        <f t="shared" si="0"/>
        <v>6209.2800000000007</v>
      </c>
    </row>
    <row r="45" spans="1:10" ht="18" customHeight="1" x14ac:dyDescent="0.3">
      <c r="A45" s="136" t="s">
        <v>662</v>
      </c>
      <c r="B45" s="806" t="s">
        <v>710</v>
      </c>
      <c r="C45" s="806"/>
      <c r="D45" s="806"/>
      <c r="E45" s="806"/>
      <c r="F45" s="655">
        <v>33</v>
      </c>
      <c r="G45" s="655">
        <v>1</v>
      </c>
      <c r="H45" s="118">
        <v>68</v>
      </c>
      <c r="I45" s="119">
        <v>0.73599999999999999</v>
      </c>
      <c r="J45" s="135">
        <f t="shared" si="0"/>
        <v>17.952000000000002</v>
      </c>
    </row>
    <row r="46" spans="1:10" ht="18" customHeight="1" x14ac:dyDescent="0.3">
      <c r="A46" s="136" t="s">
        <v>663</v>
      </c>
      <c r="B46" s="806" t="s">
        <v>711</v>
      </c>
      <c r="C46" s="806"/>
      <c r="D46" s="806"/>
      <c r="E46" s="806"/>
      <c r="F46" s="655">
        <v>29</v>
      </c>
      <c r="G46" s="655">
        <v>46</v>
      </c>
      <c r="H46" s="118">
        <v>31</v>
      </c>
      <c r="I46" s="119">
        <v>0.73599999999999999</v>
      </c>
      <c r="J46" s="135">
        <f t="shared" si="0"/>
        <v>376.464</v>
      </c>
    </row>
    <row r="47" spans="1:10" ht="18" customHeight="1" x14ac:dyDescent="0.3">
      <c r="A47" s="136" t="s">
        <v>665</v>
      </c>
      <c r="B47" s="806" t="s">
        <v>713</v>
      </c>
      <c r="C47" s="806"/>
      <c r="D47" s="806"/>
      <c r="E47" s="806"/>
      <c r="F47" s="655">
        <v>33</v>
      </c>
      <c r="G47" s="655">
        <v>1</v>
      </c>
      <c r="H47" s="118">
        <v>73</v>
      </c>
      <c r="I47" s="119">
        <v>0.73599999999999999</v>
      </c>
      <c r="J47" s="135">
        <f t="shared" si="0"/>
        <v>19.272000000000002</v>
      </c>
    </row>
    <row r="48" spans="1:10" ht="18" customHeight="1" x14ac:dyDescent="0.3">
      <c r="A48" s="136" t="s">
        <v>666</v>
      </c>
      <c r="B48" s="806" t="s">
        <v>714</v>
      </c>
      <c r="C48" s="806"/>
      <c r="D48" s="806"/>
      <c r="E48" s="806"/>
      <c r="F48" s="655">
        <v>32</v>
      </c>
      <c r="G48" s="655">
        <v>2</v>
      </c>
      <c r="H48" s="118">
        <v>133</v>
      </c>
      <c r="I48" s="119">
        <v>0.73599999999999999</v>
      </c>
      <c r="J48" s="135">
        <f t="shared" si="0"/>
        <v>70.224000000000004</v>
      </c>
    </row>
    <row r="49" spans="1:10" ht="18" customHeight="1" x14ac:dyDescent="0.3">
      <c r="A49" s="136" t="s">
        <v>667</v>
      </c>
      <c r="B49" s="806" t="s">
        <v>715</v>
      </c>
      <c r="C49" s="806"/>
      <c r="D49" s="806"/>
      <c r="E49" s="806"/>
      <c r="F49" s="655">
        <v>29</v>
      </c>
      <c r="G49" s="655">
        <v>81</v>
      </c>
      <c r="H49" s="118">
        <v>56</v>
      </c>
      <c r="I49" s="119">
        <v>0.73599999999999999</v>
      </c>
      <c r="J49" s="135">
        <f t="shared" si="0"/>
        <v>1197.5040000000001</v>
      </c>
    </row>
    <row r="50" spans="1:10" ht="18" customHeight="1" x14ac:dyDescent="0.3">
      <c r="A50" s="136" t="s">
        <v>668</v>
      </c>
      <c r="B50" s="806" t="s">
        <v>716</v>
      </c>
      <c r="C50" s="806"/>
      <c r="D50" s="806"/>
      <c r="E50" s="806"/>
      <c r="F50" s="655">
        <v>33</v>
      </c>
      <c r="G50" s="655">
        <v>47</v>
      </c>
      <c r="H50" s="118">
        <v>87</v>
      </c>
      <c r="I50" s="119">
        <v>0.73599999999999999</v>
      </c>
      <c r="J50" s="135">
        <f t="shared" si="0"/>
        <v>1079.4960000000001</v>
      </c>
    </row>
    <row r="51" spans="1:10" ht="18" customHeight="1" x14ac:dyDescent="0.3">
      <c r="A51" s="136" t="s">
        <v>669</v>
      </c>
      <c r="B51" s="806" t="s">
        <v>717</v>
      </c>
      <c r="C51" s="806"/>
      <c r="D51" s="806"/>
      <c r="E51" s="806"/>
      <c r="F51" s="655">
        <v>32</v>
      </c>
      <c r="G51" s="655">
        <v>7</v>
      </c>
      <c r="H51" s="118">
        <v>144</v>
      </c>
      <c r="I51" s="119">
        <v>0.73599999999999999</v>
      </c>
      <c r="J51" s="135">
        <f t="shared" si="0"/>
        <v>266.11200000000002</v>
      </c>
    </row>
    <row r="52" spans="1:10" ht="18" customHeight="1" x14ac:dyDescent="0.3">
      <c r="A52" s="136" t="s">
        <v>670</v>
      </c>
      <c r="B52" s="806" t="s">
        <v>718</v>
      </c>
      <c r="C52" s="806"/>
      <c r="D52" s="806"/>
      <c r="E52" s="806"/>
      <c r="F52" s="655">
        <v>32</v>
      </c>
      <c r="G52" s="655">
        <v>24</v>
      </c>
      <c r="H52" s="118">
        <v>144</v>
      </c>
      <c r="I52" s="119">
        <v>0.73599999999999999</v>
      </c>
      <c r="J52" s="135">
        <f t="shared" si="0"/>
        <v>912.38400000000001</v>
      </c>
    </row>
    <row r="53" spans="1:10" ht="18" customHeight="1" x14ac:dyDescent="0.3">
      <c r="A53" s="136" t="s">
        <v>671</v>
      </c>
      <c r="B53" s="806" t="s">
        <v>719</v>
      </c>
      <c r="C53" s="806"/>
      <c r="D53" s="806"/>
      <c r="E53" s="806"/>
      <c r="F53" s="655">
        <v>32</v>
      </c>
      <c r="G53" s="655">
        <v>10</v>
      </c>
      <c r="H53" s="118">
        <v>139</v>
      </c>
      <c r="I53" s="119">
        <v>0.73599999999999999</v>
      </c>
      <c r="J53" s="135">
        <f t="shared" si="0"/>
        <v>366.96000000000004</v>
      </c>
    </row>
    <row r="54" spans="1:10" ht="18" customHeight="1" x14ac:dyDescent="0.3">
      <c r="A54" s="136" t="s">
        <v>675</v>
      </c>
      <c r="B54" s="806" t="s">
        <v>723</v>
      </c>
      <c r="C54" s="806"/>
      <c r="D54" s="806"/>
      <c r="E54" s="806"/>
      <c r="F54" s="655">
        <v>37</v>
      </c>
      <c r="G54" s="655">
        <v>6</v>
      </c>
      <c r="H54" s="118">
        <v>178</v>
      </c>
      <c r="I54" s="119">
        <v>0.73599999999999999</v>
      </c>
      <c r="J54" s="135">
        <f t="shared" si="0"/>
        <v>281.952</v>
      </c>
    </row>
    <row r="55" spans="1:10" ht="18" customHeight="1" x14ac:dyDescent="0.3">
      <c r="A55" s="136" t="s">
        <v>676</v>
      </c>
      <c r="B55" s="806" t="s">
        <v>724</v>
      </c>
      <c r="C55" s="806"/>
      <c r="D55" s="806"/>
      <c r="E55" s="806"/>
      <c r="F55" s="655">
        <v>37</v>
      </c>
      <c r="G55" s="655">
        <v>92</v>
      </c>
      <c r="H55" s="118">
        <v>168</v>
      </c>
      <c r="I55" s="119">
        <v>0.73599999999999999</v>
      </c>
      <c r="J55" s="135">
        <f t="shared" si="0"/>
        <v>4080.384</v>
      </c>
    </row>
    <row r="56" spans="1:10" ht="18" customHeight="1" x14ac:dyDescent="0.3">
      <c r="A56" s="136" t="s">
        <v>679</v>
      </c>
      <c r="B56" s="806" t="s">
        <v>727</v>
      </c>
      <c r="C56" s="806"/>
      <c r="D56" s="806"/>
      <c r="E56" s="806"/>
      <c r="F56" s="655">
        <v>37</v>
      </c>
      <c r="G56" s="655">
        <v>160</v>
      </c>
      <c r="H56" s="118">
        <v>260</v>
      </c>
      <c r="I56" s="119">
        <v>0.73599999999999999</v>
      </c>
      <c r="J56" s="135">
        <f t="shared" si="0"/>
        <v>10982.4</v>
      </c>
    </row>
    <row r="57" spans="1:10" ht="18" customHeight="1" x14ac:dyDescent="0.3">
      <c r="A57" s="136" t="s">
        <v>590</v>
      </c>
      <c r="B57" s="806" t="s">
        <v>625</v>
      </c>
      <c r="C57" s="806"/>
      <c r="D57" s="806"/>
      <c r="E57" s="806"/>
      <c r="F57" s="655" t="s">
        <v>750</v>
      </c>
      <c r="G57" s="655">
        <v>49</v>
      </c>
      <c r="H57" s="118">
        <v>167</v>
      </c>
      <c r="I57" s="119">
        <v>0.73599999999999999</v>
      </c>
      <c r="J57" s="135">
        <f t="shared" si="0"/>
        <v>2160.3119999999999</v>
      </c>
    </row>
    <row r="58" spans="1:10" ht="18" customHeight="1" x14ac:dyDescent="0.3">
      <c r="A58" s="136" t="s">
        <v>680</v>
      </c>
      <c r="B58" s="806" t="s">
        <v>728</v>
      </c>
      <c r="C58" s="806"/>
      <c r="D58" s="806"/>
      <c r="E58" s="806"/>
      <c r="F58" s="655">
        <v>87</v>
      </c>
      <c r="G58" s="655">
        <v>2</v>
      </c>
      <c r="H58" s="118">
        <v>297</v>
      </c>
      <c r="I58" s="119">
        <v>0.73599999999999999</v>
      </c>
      <c r="J58" s="135">
        <f t="shared" si="0"/>
        <v>156.816</v>
      </c>
    </row>
    <row r="59" spans="1:10" ht="18" customHeight="1" x14ac:dyDescent="0.3">
      <c r="A59" s="136" t="s">
        <v>591</v>
      </c>
      <c r="B59" s="806" t="s">
        <v>626</v>
      </c>
      <c r="C59" s="806"/>
      <c r="D59" s="806"/>
      <c r="E59" s="806"/>
      <c r="F59" s="655">
        <v>104</v>
      </c>
      <c r="G59" s="655">
        <v>1</v>
      </c>
      <c r="H59" s="118">
        <v>303</v>
      </c>
      <c r="I59" s="119">
        <v>0.73599999999999999</v>
      </c>
      <c r="J59" s="135">
        <f t="shared" si="0"/>
        <v>79.992000000000004</v>
      </c>
    </row>
    <row r="60" spans="1:10" ht="18" customHeight="1" x14ac:dyDescent="0.3">
      <c r="A60" s="136"/>
      <c r="B60" s="806"/>
      <c r="C60" s="806"/>
      <c r="D60" s="806"/>
      <c r="E60" s="806"/>
      <c r="F60" s="117"/>
      <c r="G60" s="117"/>
      <c r="H60" s="118"/>
      <c r="I60" s="119"/>
      <c r="J60" s="135">
        <f t="shared" si="0"/>
        <v>0</v>
      </c>
    </row>
    <row r="61" spans="1:10" ht="18" customHeight="1" x14ac:dyDescent="0.3">
      <c r="A61" s="136"/>
      <c r="B61" s="806"/>
      <c r="C61" s="806"/>
      <c r="D61" s="806"/>
      <c r="E61" s="806"/>
      <c r="F61" s="117"/>
      <c r="G61" s="117"/>
      <c r="H61" s="118"/>
      <c r="I61" s="119"/>
      <c r="J61" s="135">
        <f t="shared" si="0"/>
        <v>0</v>
      </c>
    </row>
    <row r="62" spans="1:10" ht="18" customHeight="1" x14ac:dyDescent="0.3">
      <c r="A62" s="136"/>
      <c r="B62" s="806"/>
      <c r="C62" s="806"/>
      <c r="D62" s="806"/>
      <c r="E62" s="806"/>
      <c r="F62" s="117"/>
      <c r="G62" s="117"/>
      <c r="H62" s="118"/>
      <c r="I62" s="119"/>
      <c r="J62" s="135">
        <f t="shared" si="0"/>
        <v>0</v>
      </c>
    </row>
    <row r="63" spans="1:10" ht="18" customHeight="1" x14ac:dyDescent="0.3">
      <c r="A63" s="136"/>
      <c r="B63" s="806"/>
      <c r="C63" s="806"/>
      <c r="D63" s="806"/>
      <c r="E63" s="806"/>
      <c r="F63" s="117"/>
      <c r="G63" s="117"/>
      <c r="H63" s="118"/>
      <c r="I63" s="119"/>
      <c r="J63" s="135">
        <f t="shared" si="0"/>
        <v>0</v>
      </c>
    </row>
    <row r="64" spans="1:10" ht="18" customHeight="1" x14ac:dyDescent="0.3">
      <c r="A64" s="136"/>
      <c r="B64" s="806"/>
      <c r="C64" s="806"/>
      <c r="D64" s="806"/>
      <c r="E64" s="806"/>
      <c r="F64" s="117"/>
      <c r="G64" s="117"/>
      <c r="H64" s="118"/>
      <c r="I64" s="119"/>
      <c r="J64" s="135">
        <f t="shared" si="0"/>
        <v>0</v>
      </c>
    </row>
    <row r="65" spans="1:10" ht="18" customHeight="1" x14ac:dyDescent="0.3">
      <c r="A65" s="136"/>
      <c r="B65" s="806"/>
      <c r="C65" s="806"/>
      <c r="D65" s="806"/>
      <c r="E65" s="806"/>
      <c r="F65" s="117"/>
      <c r="G65" s="117"/>
      <c r="H65" s="118"/>
      <c r="I65" s="119"/>
      <c r="J65" s="135">
        <f t="shared" si="0"/>
        <v>0</v>
      </c>
    </row>
    <row r="66" spans="1:10" ht="18" customHeight="1" x14ac:dyDescent="0.3">
      <c r="A66" s="137"/>
      <c r="B66" s="806"/>
      <c r="C66" s="806"/>
      <c r="D66" s="806"/>
      <c r="E66" s="806"/>
      <c r="F66" s="120"/>
      <c r="G66" s="117"/>
      <c r="H66" s="118"/>
      <c r="I66" s="119"/>
      <c r="J66" s="135">
        <f t="shared" si="0"/>
        <v>0</v>
      </c>
    </row>
    <row r="67" spans="1:10" ht="18" customHeight="1" x14ac:dyDescent="0.3">
      <c r="A67" s="137"/>
      <c r="B67" s="806"/>
      <c r="C67" s="806"/>
      <c r="D67" s="806"/>
      <c r="E67" s="806"/>
      <c r="F67" s="120"/>
      <c r="G67" s="117"/>
      <c r="H67" s="118"/>
      <c r="I67" s="119"/>
      <c r="J67" s="135">
        <f t="shared" si="0"/>
        <v>0</v>
      </c>
    </row>
    <row r="68" spans="1:10" ht="18" customHeight="1" x14ac:dyDescent="0.3">
      <c r="A68" s="137"/>
      <c r="B68" s="806"/>
      <c r="C68" s="806"/>
      <c r="D68" s="806"/>
      <c r="E68" s="806"/>
      <c r="F68" s="120"/>
      <c r="G68" s="117"/>
      <c r="H68" s="118"/>
      <c r="I68" s="119"/>
      <c r="J68" s="135">
        <f t="shared" si="0"/>
        <v>0</v>
      </c>
    </row>
    <row r="69" spans="1:10" ht="18" customHeight="1" x14ac:dyDescent="0.3">
      <c r="A69" s="136"/>
      <c r="B69" s="806"/>
      <c r="C69" s="806"/>
      <c r="D69" s="806"/>
      <c r="E69" s="806"/>
      <c r="F69" s="117"/>
      <c r="G69" s="117"/>
      <c r="H69" s="118"/>
      <c r="I69" s="119"/>
      <c r="J69" s="135">
        <f t="shared" si="0"/>
        <v>0</v>
      </c>
    </row>
    <row r="70" spans="1:10" ht="18" customHeight="1" x14ac:dyDescent="0.3">
      <c r="A70" s="136"/>
      <c r="B70" s="806"/>
      <c r="C70" s="806"/>
      <c r="D70" s="806"/>
      <c r="E70" s="806"/>
      <c r="F70" s="117"/>
      <c r="G70" s="117"/>
      <c r="H70" s="118"/>
      <c r="I70" s="119"/>
      <c r="J70" s="135">
        <f t="shared" si="0"/>
        <v>0</v>
      </c>
    </row>
    <row r="71" spans="1:10" ht="18" customHeight="1" x14ac:dyDescent="0.3">
      <c r="A71" s="136"/>
      <c r="B71" s="806"/>
      <c r="C71" s="806"/>
      <c r="D71" s="806"/>
      <c r="E71" s="806"/>
      <c r="F71" s="117"/>
      <c r="G71" s="117"/>
      <c r="H71" s="118"/>
      <c r="I71" s="119"/>
      <c r="J71" s="135">
        <f t="shared" si="0"/>
        <v>0</v>
      </c>
    </row>
    <row r="72" spans="1:10" ht="18" customHeight="1" x14ac:dyDescent="0.3">
      <c r="A72" s="136"/>
      <c r="B72" s="806"/>
      <c r="C72" s="806"/>
      <c r="D72" s="806"/>
      <c r="E72" s="806"/>
      <c r="F72" s="117"/>
      <c r="G72" s="117"/>
      <c r="H72" s="118"/>
      <c r="I72" s="119"/>
      <c r="J72" s="135">
        <f t="shared" si="0"/>
        <v>0</v>
      </c>
    </row>
    <row r="73" spans="1:10" ht="18" customHeight="1" x14ac:dyDescent="0.3">
      <c r="A73" s="136"/>
      <c r="B73" s="806"/>
      <c r="C73" s="806"/>
      <c r="D73" s="806"/>
      <c r="E73" s="806"/>
      <c r="F73" s="117"/>
      <c r="G73" s="117"/>
      <c r="H73" s="118"/>
      <c r="I73" s="119"/>
      <c r="J73" s="135">
        <f t="shared" si="0"/>
        <v>0</v>
      </c>
    </row>
    <row r="74" spans="1:10" ht="18" customHeight="1" x14ac:dyDescent="0.3">
      <c r="A74" s="136"/>
      <c r="B74" s="806"/>
      <c r="C74" s="806"/>
      <c r="D74" s="806"/>
      <c r="E74" s="806"/>
      <c r="F74" s="117"/>
      <c r="G74" s="117"/>
      <c r="H74" s="118"/>
      <c r="I74" s="119"/>
      <c r="J74" s="135">
        <f t="shared" si="0"/>
        <v>0</v>
      </c>
    </row>
    <row r="75" spans="1:10" ht="18" customHeight="1" x14ac:dyDescent="0.3">
      <c r="A75" s="136"/>
      <c r="B75" s="806"/>
      <c r="C75" s="806"/>
      <c r="D75" s="806"/>
      <c r="E75" s="806"/>
      <c r="F75" s="117"/>
      <c r="G75" s="117"/>
      <c r="H75" s="118"/>
      <c r="I75" s="119"/>
      <c r="J75" s="135">
        <f t="shared" si="0"/>
        <v>0</v>
      </c>
    </row>
    <row r="76" spans="1:10" ht="18" customHeight="1" x14ac:dyDescent="0.3">
      <c r="A76" s="136"/>
      <c r="B76" s="806"/>
      <c r="C76" s="806"/>
      <c r="D76" s="806"/>
      <c r="E76" s="806"/>
      <c r="F76" s="117"/>
      <c r="G76" s="117"/>
      <c r="H76" s="118"/>
      <c r="I76" s="119"/>
      <c r="J76" s="135">
        <f t="shared" si="0"/>
        <v>0</v>
      </c>
    </row>
    <row r="77" spans="1:10" ht="18" customHeight="1" x14ac:dyDescent="0.3">
      <c r="A77" s="136"/>
      <c r="B77" s="806"/>
      <c r="C77" s="806"/>
      <c r="D77" s="806"/>
      <c r="E77" s="806"/>
      <c r="F77" s="117"/>
      <c r="G77" s="117"/>
      <c r="H77" s="118"/>
      <c r="I77" s="119"/>
      <c r="J77" s="135">
        <f t="shared" si="0"/>
        <v>0</v>
      </c>
    </row>
    <row r="78" spans="1:10" ht="18" customHeight="1" x14ac:dyDescent="0.3">
      <c r="A78" s="136"/>
      <c r="B78" s="806"/>
      <c r="C78" s="806"/>
      <c r="D78" s="806"/>
      <c r="E78" s="806"/>
      <c r="F78" s="117"/>
      <c r="G78" s="117"/>
      <c r="H78" s="118"/>
      <c r="I78" s="119"/>
      <c r="J78" s="135">
        <f t="shared" si="0"/>
        <v>0</v>
      </c>
    </row>
    <row r="79" spans="1:10" ht="18" customHeight="1" x14ac:dyDescent="0.3">
      <c r="A79" s="136"/>
      <c r="B79" s="806"/>
      <c r="C79" s="806"/>
      <c r="D79" s="806"/>
      <c r="E79" s="806"/>
      <c r="F79" s="117"/>
      <c r="G79" s="117"/>
      <c r="H79" s="118"/>
      <c r="I79" s="119"/>
      <c r="J79" s="135">
        <f t="shared" si="0"/>
        <v>0</v>
      </c>
    </row>
    <row r="80" spans="1:10" ht="18" customHeight="1" x14ac:dyDescent="0.3">
      <c r="A80" s="136"/>
      <c r="B80" s="806"/>
      <c r="C80" s="806"/>
      <c r="D80" s="806"/>
      <c r="E80" s="806"/>
      <c r="F80" s="117"/>
      <c r="G80" s="117"/>
      <c r="H80" s="118"/>
      <c r="I80" s="119"/>
      <c r="J80" s="135">
        <f t="shared" si="0"/>
        <v>0</v>
      </c>
    </row>
    <row r="81" spans="1:10" ht="18" customHeight="1" x14ac:dyDescent="0.3">
      <c r="A81" s="136"/>
      <c r="B81" s="806"/>
      <c r="C81" s="806"/>
      <c r="D81" s="806"/>
      <c r="E81" s="806"/>
      <c r="F81" s="117"/>
      <c r="G81" s="117"/>
      <c r="H81" s="118"/>
      <c r="I81" s="119"/>
      <c r="J81" s="135">
        <f t="shared" si="0"/>
        <v>0</v>
      </c>
    </row>
    <row r="82" spans="1:10" ht="18" customHeight="1" x14ac:dyDescent="0.3">
      <c r="A82" s="136"/>
      <c r="B82" s="806"/>
      <c r="C82" s="806"/>
      <c r="D82" s="806"/>
      <c r="E82" s="806"/>
      <c r="F82" s="117"/>
      <c r="G82" s="117"/>
      <c r="H82" s="118"/>
      <c r="I82" s="119"/>
      <c r="J82" s="135">
        <f t="shared" si="0"/>
        <v>0</v>
      </c>
    </row>
    <row r="83" spans="1:10" ht="18" customHeight="1" x14ac:dyDescent="0.3">
      <c r="A83" s="136"/>
      <c r="B83" s="806"/>
      <c r="C83" s="806"/>
      <c r="D83" s="806"/>
      <c r="E83" s="806"/>
      <c r="F83" s="117"/>
      <c r="G83" s="117"/>
      <c r="H83" s="118"/>
      <c r="I83" s="119"/>
      <c r="J83" s="135">
        <f t="shared" si="0"/>
        <v>0</v>
      </c>
    </row>
    <row r="84" spans="1:10" ht="18" customHeight="1" x14ac:dyDescent="0.3">
      <c r="A84" s="136"/>
      <c r="B84" s="806"/>
      <c r="C84" s="806"/>
      <c r="D84" s="806"/>
      <c r="E84" s="806"/>
      <c r="F84" s="117"/>
      <c r="G84" s="117"/>
      <c r="H84" s="118"/>
      <c r="I84" s="119"/>
      <c r="J84" s="135">
        <f t="shared" si="0"/>
        <v>0</v>
      </c>
    </row>
    <row r="85" spans="1:10" ht="18" customHeight="1" x14ac:dyDescent="0.3">
      <c r="A85" s="136"/>
      <c r="B85" s="806"/>
      <c r="C85" s="806"/>
      <c r="D85" s="806"/>
      <c r="E85" s="806"/>
      <c r="F85" s="117"/>
      <c r="G85" s="117"/>
      <c r="H85" s="118"/>
      <c r="I85" s="119"/>
      <c r="J85" s="135">
        <f t="shared" si="0"/>
        <v>0</v>
      </c>
    </row>
    <row r="86" spans="1:10" ht="18" customHeight="1" x14ac:dyDescent="0.3">
      <c r="A86" s="136"/>
      <c r="B86" s="806"/>
      <c r="C86" s="806"/>
      <c r="D86" s="806"/>
      <c r="E86" s="806"/>
      <c r="F86" s="117"/>
      <c r="G86" s="117"/>
      <c r="H86" s="118"/>
      <c r="I86" s="119"/>
      <c r="J86" s="135">
        <f t="shared" si="0"/>
        <v>0</v>
      </c>
    </row>
    <row r="87" spans="1:10" ht="18" customHeight="1" x14ac:dyDescent="0.3">
      <c r="A87" s="136"/>
      <c r="B87" s="806"/>
      <c r="C87" s="806"/>
      <c r="D87" s="806"/>
      <c r="E87" s="806"/>
      <c r="F87" s="117"/>
      <c r="G87" s="117"/>
      <c r="H87" s="118"/>
      <c r="I87" s="119"/>
      <c r="J87" s="135">
        <f t="shared" si="0"/>
        <v>0</v>
      </c>
    </row>
    <row r="88" spans="1:10" ht="18" customHeight="1" x14ac:dyDescent="0.3">
      <c r="A88" s="136"/>
      <c r="B88" s="806"/>
      <c r="C88" s="806"/>
      <c r="D88" s="806"/>
      <c r="E88" s="806"/>
      <c r="F88" s="117"/>
      <c r="G88" s="117"/>
      <c r="H88" s="118"/>
      <c r="I88" s="119"/>
      <c r="J88" s="135">
        <f t="shared" si="0"/>
        <v>0</v>
      </c>
    </row>
    <row r="89" spans="1:10" ht="18" customHeight="1" x14ac:dyDescent="0.3">
      <c r="A89" s="136"/>
      <c r="B89" s="806"/>
      <c r="C89" s="806"/>
      <c r="D89" s="806"/>
      <c r="E89" s="806"/>
      <c r="F89" s="117"/>
      <c r="G89" s="117"/>
      <c r="H89" s="118"/>
      <c r="I89" s="119"/>
      <c r="J89" s="135">
        <f t="shared" ref="J89:J102" si="1">SUM(G89*H89)*(1-I89)</f>
        <v>0</v>
      </c>
    </row>
    <row r="90" spans="1:10" ht="18" customHeight="1" x14ac:dyDescent="0.3">
      <c r="A90" s="136"/>
      <c r="B90" s="806"/>
      <c r="C90" s="806"/>
      <c r="D90" s="806"/>
      <c r="E90" s="806"/>
      <c r="F90" s="117"/>
      <c r="G90" s="117"/>
      <c r="H90" s="118"/>
      <c r="I90" s="119"/>
      <c r="J90" s="135">
        <f t="shared" si="1"/>
        <v>0</v>
      </c>
    </row>
    <row r="91" spans="1:10" ht="18" customHeight="1" x14ac:dyDescent="0.3">
      <c r="A91" s="137"/>
      <c r="B91" s="806"/>
      <c r="C91" s="806"/>
      <c r="D91" s="806"/>
      <c r="E91" s="806"/>
      <c r="F91" s="120"/>
      <c r="G91" s="117"/>
      <c r="H91" s="118"/>
      <c r="I91" s="119"/>
      <c r="J91" s="135">
        <f t="shared" si="1"/>
        <v>0</v>
      </c>
    </row>
    <row r="92" spans="1:10" ht="18" customHeight="1" x14ac:dyDescent="0.3">
      <c r="A92" s="137"/>
      <c r="B92" s="806"/>
      <c r="C92" s="806"/>
      <c r="D92" s="806"/>
      <c r="E92" s="806"/>
      <c r="F92" s="120"/>
      <c r="G92" s="117"/>
      <c r="H92" s="118"/>
      <c r="I92" s="119"/>
      <c r="J92" s="135">
        <f t="shared" si="1"/>
        <v>0</v>
      </c>
    </row>
    <row r="93" spans="1:10" ht="18" customHeight="1" x14ac:dyDescent="0.3">
      <c r="A93" s="137"/>
      <c r="B93" s="806"/>
      <c r="C93" s="806"/>
      <c r="D93" s="806"/>
      <c r="E93" s="806"/>
      <c r="F93" s="120"/>
      <c r="G93" s="117"/>
      <c r="H93" s="118"/>
      <c r="I93" s="119"/>
      <c r="J93" s="135">
        <f t="shared" si="1"/>
        <v>0</v>
      </c>
    </row>
    <row r="94" spans="1:10" ht="18" customHeight="1" x14ac:dyDescent="0.3">
      <c r="A94" s="137"/>
      <c r="B94" s="806"/>
      <c r="C94" s="806"/>
      <c r="D94" s="806"/>
      <c r="E94" s="806"/>
      <c r="F94" s="120"/>
      <c r="G94" s="117"/>
      <c r="H94" s="118"/>
      <c r="I94" s="119"/>
      <c r="J94" s="135">
        <f t="shared" si="1"/>
        <v>0</v>
      </c>
    </row>
    <row r="95" spans="1:10" ht="18" customHeight="1" x14ac:dyDescent="0.3">
      <c r="A95" s="137"/>
      <c r="B95" s="806"/>
      <c r="C95" s="806"/>
      <c r="D95" s="806"/>
      <c r="E95" s="806"/>
      <c r="F95" s="120"/>
      <c r="G95" s="117"/>
      <c r="H95" s="118"/>
      <c r="I95" s="119"/>
      <c r="J95" s="135">
        <f t="shared" si="1"/>
        <v>0</v>
      </c>
    </row>
    <row r="96" spans="1:10" ht="18" customHeight="1" x14ac:dyDescent="0.3">
      <c r="A96" s="137"/>
      <c r="B96" s="806"/>
      <c r="C96" s="806"/>
      <c r="D96" s="806"/>
      <c r="E96" s="806"/>
      <c r="F96" s="120"/>
      <c r="G96" s="117"/>
      <c r="H96" s="118"/>
      <c r="I96" s="119"/>
      <c r="J96" s="135">
        <f t="shared" si="1"/>
        <v>0</v>
      </c>
    </row>
    <row r="97" spans="1:10" ht="18" customHeight="1" x14ac:dyDescent="0.3">
      <c r="A97" s="137"/>
      <c r="B97" s="806"/>
      <c r="C97" s="806"/>
      <c r="D97" s="806"/>
      <c r="E97" s="806"/>
      <c r="F97" s="120"/>
      <c r="G97" s="117"/>
      <c r="H97" s="118"/>
      <c r="I97" s="119"/>
      <c r="J97" s="135">
        <f t="shared" si="1"/>
        <v>0</v>
      </c>
    </row>
    <row r="98" spans="1:10" ht="18" customHeight="1" x14ac:dyDescent="0.3">
      <c r="A98" s="137"/>
      <c r="B98" s="806"/>
      <c r="C98" s="806"/>
      <c r="D98" s="806"/>
      <c r="E98" s="806"/>
      <c r="F98" s="120"/>
      <c r="G98" s="117"/>
      <c r="H98" s="118"/>
      <c r="I98" s="119"/>
      <c r="J98" s="135">
        <f t="shared" si="1"/>
        <v>0</v>
      </c>
    </row>
    <row r="99" spans="1:10" ht="18" customHeight="1" x14ac:dyDescent="0.3">
      <c r="A99" s="137"/>
      <c r="B99" s="806"/>
      <c r="C99" s="806"/>
      <c r="D99" s="806"/>
      <c r="E99" s="806"/>
      <c r="F99" s="120"/>
      <c r="G99" s="117"/>
      <c r="H99" s="118"/>
      <c r="I99" s="119"/>
      <c r="J99" s="135">
        <f t="shared" si="1"/>
        <v>0</v>
      </c>
    </row>
    <row r="100" spans="1:10" ht="18" customHeight="1" x14ac:dyDescent="0.3">
      <c r="A100" s="137"/>
      <c r="B100" s="806"/>
      <c r="C100" s="806"/>
      <c r="D100" s="806"/>
      <c r="E100" s="806"/>
      <c r="F100" s="120"/>
      <c r="G100" s="117"/>
      <c r="H100" s="118"/>
      <c r="I100" s="119"/>
      <c r="J100" s="135">
        <f t="shared" si="1"/>
        <v>0</v>
      </c>
    </row>
    <row r="101" spans="1:10" ht="18" customHeight="1" x14ac:dyDescent="0.3">
      <c r="A101" s="137"/>
      <c r="B101" s="806"/>
      <c r="C101" s="806"/>
      <c r="D101" s="806"/>
      <c r="E101" s="806"/>
      <c r="F101" s="120"/>
      <c r="G101" s="117"/>
      <c r="H101" s="118"/>
      <c r="I101" s="119"/>
      <c r="J101" s="135">
        <f t="shared" si="1"/>
        <v>0</v>
      </c>
    </row>
    <row r="102" spans="1:10" ht="18" customHeight="1" x14ac:dyDescent="0.3">
      <c r="A102" s="137"/>
      <c r="B102" s="806"/>
      <c r="C102" s="806"/>
      <c r="D102" s="806"/>
      <c r="E102" s="806"/>
      <c r="F102" s="120"/>
      <c r="G102" s="592"/>
      <c r="H102" s="118"/>
      <c r="I102" s="119"/>
      <c r="J102" s="135">
        <f t="shared" si="1"/>
        <v>0</v>
      </c>
    </row>
    <row r="103" spans="1:10" ht="18" customHeight="1" x14ac:dyDescent="0.3">
      <c r="A103" s="427"/>
      <c r="B103" s="813"/>
      <c r="C103" s="813"/>
      <c r="D103" s="813"/>
      <c r="E103" s="813"/>
      <c r="F103" s="428"/>
      <c r="G103" s="428"/>
      <c r="H103" s="429"/>
      <c r="I103" s="430"/>
      <c r="J103" s="599">
        <f>SUM(G103*H103)*(1-I103)</f>
        <v>0</v>
      </c>
    </row>
    <row r="104" spans="1:10" ht="18" customHeight="1" x14ac:dyDescent="0.3">
      <c r="A104" s="136"/>
      <c r="B104" s="806"/>
      <c r="C104" s="806"/>
      <c r="D104" s="806"/>
      <c r="E104" s="806"/>
      <c r="F104" s="592"/>
      <c r="G104" s="592"/>
      <c r="H104" s="118"/>
      <c r="I104" s="119"/>
      <c r="J104" s="135">
        <f t="shared" ref="J104:J167" si="2">SUM(G104*H104)*(1-I104)</f>
        <v>0</v>
      </c>
    </row>
    <row r="105" spans="1:10" x14ac:dyDescent="0.3">
      <c r="A105" s="136"/>
      <c r="B105" s="806"/>
      <c r="C105" s="806"/>
      <c r="D105" s="806"/>
      <c r="E105" s="806"/>
      <c r="F105" s="592"/>
      <c r="G105" s="592"/>
      <c r="H105" s="118"/>
      <c r="I105" s="119"/>
      <c r="J105" s="135">
        <f t="shared" si="2"/>
        <v>0</v>
      </c>
    </row>
    <row r="106" spans="1:10" x14ac:dyDescent="0.3">
      <c r="A106" s="136"/>
      <c r="B106" s="806"/>
      <c r="C106" s="806"/>
      <c r="D106" s="806"/>
      <c r="E106" s="806"/>
      <c r="F106" s="592"/>
      <c r="G106" s="592"/>
      <c r="H106" s="118"/>
      <c r="I106" s="119"/>
      <c r="J106" s="135">
        <f t="shared" si="2"/>
        <v>0</v>
      </c>
    </row>
    <row r="107" spans="1:10" x14ac:dyDescent="0.3">
      <c r="A107" s="136"/>
      <c r="B107" s="806"/>
      <c r="C107" s="806"/>
      <c r="D107" s="806"/>
      <c r="E107" s="806"/>
      <c r="F107" s="592"/>
      <c r="G107" s="592"/>
      <c r="H107" s="118"/>
      <c r="I107" s="119"/>
      <c r="J107" s="135">
        <f t="shared" si="2"/>
        <v>0</v>
      </c>
    </row>
    <row r="108" spans="1:10" x14ac:dyDescent="0.3">
      <c r="A108" s="136"/>
      <c r="B108" s="806"/>
      <c r="C108" s="806"/>
      <c r="D108" s="806"/>
      <c r="E108" s="806"/>
      <c r="F108" s="592"/>
      <c r="G108" s="592"/>
      <c r="H108" s="118"/>
      <c r="I108" s="119"/>
      <c r="J108" s="135">
        <f t="shared" si="2"/>
        <v>0</v>
      </c>
    </row>
    <row r="109" spans="1:10" x14ac:dyDescent="0.3">
      <c r="A109" s="136"/>
      <c r="B109" s="806"/>
      <c r="C109" s="806"/>
      <c r="D109" s="806"/>
      <c r="E109" s="806"/>
      <c r="F109" s="592"/>
      <c r="G109" s="592"/>
      <c r="H109" s="118"/>
      <c r="I109" s="119"/>
      <c r="J109" s="135">
        <f t="shared" si="2"/>
        <v>0</v>
      </c>
    </row>
    <row r="110" spans="1:10" x14ac:dyDescent="0.3">
      <c r="A110" s="136"/>
      <c r="B110" s="806"/>
      <c r="C110" s="806"/>
      <c r="D110" s="806"/>
      <c r="E110" s="806"/>
      <c r="F110" s="592"/>
      <c r="G110" s="592"/>
      <c r="H110" s="118"/>
      <c r="I110" s="119"/>
      <c r="J110" s="135">
        <f t="shared" si="2"/>
        <v>0</v>
      </c>
    </row>
    <row r="111" spans="1:10" x14ac:dyDescent="0.3">
      <c r="A111" s="136"/>
      <c r="B111" s="806"/>
      <c r="C111" s="806"/>
      <c r="D111" s="806"/>
      <c r="E111" s="806"/>
      <c r="F111" s="592"/>
      <c r="G111" s="592"/>
      <c r="H111" s="118"/>
      <c r="I111" s="119"/>
      <c r="J111" s="135">
        <f t="shared" si="2"/>
        <v>0</v>
      </c>
    </row>
    <row r="112" spans="1:10" x14ac:dyDescent="0.3">
      <c r="A112" s="136"/>
      <c r="B112" s="806"/>
      <c r="C112" s="806"/>
      <c r="D112" s="806"/>
      <c r="E112" s="806"/>
      <c r="F112" s="592"/>
      <c r="G112" s="592"/>
      <c r="H112" s="118"/>
      <c r="I112" s="119"/>
      <c r="J112" s="135">
        <f t="shared" si="2"/>
        <v>0</v>
      </c>
    </row>
    <row r="113" spans="1:10" x14ac:dyDescent="0.3">
      <c r="A113" s="136"/>
      <c r="B113" s="806"/>
      <c r="C113" s="806"/>
      <c r="D113" s="806"/>
      <c r="E113" s="806"/>
      <c r="F113" s="592"/>
      <c r="G113" s="592"/>
      <c r="H113" s="118"/>
      <c r="I113" s="119"/>
      <c r="J113" s="135">
        <f t="shared" si="2"/>
        <v>0</v>
      </c>
    </row>
    <row r="114" spans="1:10" x14ac:dyDescent="0.3">
      <c r="A114" s="136"/>
      <c r="B114" s="806"/>
      <c r="C114" s="806"/>
      <c r="D114" s="806"/>
      <c r="E114" s="806"/>
      <c r="F114" s="592"/>
      <c r="G114" s="592"/>
      <c r="H114" s="118"/>
      <c r="I114" s="119"/>
      <c r="J114" s="135">
        <f t="shared" si="2"/>
        <v>0</v>
      </c>
    </row>
    <row r="115" spans="1:10" x14ac:dyDescent="0.3">
      <c r="A115" s="136"/>
      <c r="B115" s="806"/>
      <c r="C115" s="806"/>
      <c r="D115" s="806"/>
      <c r="E115" s="806"/>
      <c r="F115" s="592"/>
      <c r="G115" s="592"/>
      <c r="H115" s="118"/>
      <c r="I115" s="119"/>
      <c r="J115" s="135">
        <f t="shared" si="2"/>
        <v>0</v>
      </c>
    </row>
    <row r="116" spans="1:10" x14ac:dyDescent="0.3">
      <c r="A116" s="136"/>
      <c r="B116" s="806"/>
      <c r="C116" s="806"/>
      <c r="D116" s="806"/>
      <c r="E116" s="806"/>
      <c r="F116" s="592"/>
      <c r="G116" s="592"/>
      <c r="H116" s="118"/>
      <c r="I116" s="119"/>
      <c r="J116" s="135">
        <f t="shared" si="2"/>
        <v>0</v>
      </c>
    </row>
    <row r="117" spans="1:10" x14ac:dyDescent="0.3">
      <c r="A117" s="136"/>
      <c r="B117" s="806"/>
      <c r="C117" s="806"/>
      <c r="D117" s="806"/>
      <c r="E117" s="806"/>
      <c r="F117" s="592"/>
      <c r="G117" s="592"/>
      <c r="H117" s="118"/>
      <c r="I117" s="119"/>
      <c r="J117" s="135">
        <f t="shared" si="2"/>
        <v>0</v>
      </c>
    </row>
    <row r="118" spans="1:10" x14ac:dyDescent="0.3">
      <c r="A118" s="136"/>
      <c r="B118" s="806"/>
      <c r="C118" s="806"/>
      <c r="D118" s="806"/>
      <c r="E118" s="806"/>
      <c r="F118" s="592"/>
      <c r="G118" s="592"/>
      <c r="H118" s="118"/>
      <c r="I118" s="119"/>
      <c r="J118" s="135">
        <f t="shared" si="2"/>
        <v>0</v>
      </c>
    </row>
    <row r="119" spans="1:10" x14ac:dyDescent="0.3">
      <c r="A119" s="136"/>
      <c r="B119" s="806"/>
      <c r="C119" s="806"/>
      <c r="D119" s="806"/>
      <c r="E119" s="806"/>
      <c r="F119" s="592"/>
      <c r="G119" s="592"/>
      <c r="H119" s="118"/>
      <c r="I119" s="119"/>
      <c r="J119" s="135">
        <f t="shared" si="2"/>
        <v>0</v>
      </c>
    </row>
    <row r="120" spans="1:10" x14ac:dyDescent="0.3">
      <c r="A120" s="136"/>
      <c r="B120" s="806"/>
      <c r="C120" s="806"/>
      <c r="D120" s="806"/>
      <c r="E120" s="806"/>
      <c r="F120" s="592"/>
      <c r="G120" s="592"/>
      <c r="H120" s="118"/>
      <c r="I120" s="119"/>
      <c r="J120" s="135">
        <f t="shared" si="2"/>
        <v>0</v>
      </c>
    </row>
    <row r="121" spans="1:10" x14ac:dyDescent="0.3">
      <c r="A121" s="136"/>
      <c r="B121" s="806"/>
      <c r="C121" s="806"/>
      <c r="D121" s="806"/>
      <c r="E121" s="806"/>
      <c r="F121" s="592"/>
      <c r="G121" s="592"/>
      <c r="H121" s="118"/>
      <c r="I121" s="119"/>
      <c r="J121" s="135">
        <f t="shared" si="2"/>
        <v>0</v>
      </c>
    </row>
    <row r="122" spans="1:10" x14ac:dyDescent="0.3">
      <c r="A122" s="136"/>
      <c r="B122" s="806"/>
      <c r="C122" s="806"/>
      <c r="D122" s="806"/>
      <c r="E122" s="806"/>
      <c r="F122" s="592"/>
      <c r="G122" s="592"/>
      <c r="H122" s="118"/>
      <c r="I122" s="119"/>
      <c r="J122" s="135">
        <f t="shared" si="2"/>
        <v>0</v>
      </c>
    </row>
    <row r="123" spans="1:10" x14ac:dyDescent="0.3">
      <c r="A123" s="136"/>
      <c r="B123" s="806"/>
      <c r="C123" s="806"/>
      <c r="D123" s="806"/>
      <c r="E123" s="806"/>
      <c r="F123" s="592"/>
      <c r="G123" s="592"/>
      <c r="H123" s="118"/>
      <c r="I123" s="119"/>
      <c r="J123" s="135">
        <f t="shared" si="2"/>
        <v>0</v>
      </c>
    </row>
    <row r="124" spans="1:10" x14ac:dyDescent="0.3">
      <c r="A124" s="136"/>
      <c r="B124" s="806"/>
      <c r="C124" s="806"/>
      <c r="D124" s="806"/>
      <c r="E124" s="806"/>
      <c r="F124" s="592"/>
      <c r="G124" s="592"/>
      <c r="H124" s="118"/>
      <c r="I124" s="119"/>
      <c r="J124" s="135">
        <f t="shared" si="2"/>
        <v>0</v>
      </c>
    </row>
    <row r="125" spans="1:10" x14ac:dyDescent="0.3">
      <c r="A125" s="136"/>
      <c r="B125" s="806"/>
      <c r="C125" s="806"/>
      <c r="D125" s="806"/>
      <c r="E125" s="806"/>
      <c r="F125" s="592"/>
      <c r="G125" s="592"/>
      <c r="H125" s="118"/>
      <c r="I125" s="119"/>
      <c r="J125" s="135">
        <f t="shared" si="2"/>
        <v>0</v>
      </c>
    </row>
    <row r="126" spans="1:10" x14ac:dyDescent="0.3">
      <c r="A126" s="136"/>
      <c r="B126" s="806"/>
      <c r="C126" s="806"/>
      <c r="D126" s="806"/>
      <c r="E126" s="806"/>
      <c r="F126" s="592"/>
      <c r="G126" s="592"/>
      <c r="H126" s="118"/>
      <c r="I126" s="119"/>
      <c r="J126" s="135">
        <f t="shared" si="2"/>
        <v>0</v>
      </c>
    </row>
    <row r="127" spans="1:10" x14ac:dyDescent="0.3">
      <c r="A127" s="136"/>
      <c r="B127" s="806"/>
      <c r="C127" s="806"/>
      <c r="D127" s="806"/>
      <c r="E127" s="806"/>
      <c r="F127" s="592"/>
      <c r="G127" s="592"/>
      <c r="H127" s="118"/>
      <c r="I127" s="119"/>
      <c r="J127" s="135">
        <f t="shared" si="2"/>
        <v>0</v>
      </c>
    </row>
    <row r="128" spans="1:10" x14ac:dyDescent="0.3">
      <c r="A128" s="136"/>
      <c r="B128" s="806"/>
      <c r="C128" s="806"/>
      <c r="D128" s="806"/>
      <c r="E128" s="806"/>
      <c r="F128" s="592"/>
      <c r="G128" s="592"/>
      <c r="H128" s="118"/>
      <c r="I128" s="119"/>
      <c r="J128" s="135">
        <f t="shared" si="2"/>
        <v>0</v>
      </c>
    </row>
    <row r="129" spans="1:10" x14ac:dyDescent="0.3">
      <c r="A129" s="136"/>
      <c r="B129" s="806"/>
      <c r="C129" s="806"/>
      <c r="D129" s="806"/>
      <c r="E129" s="806"/>
      <c r="F129" s="592"/>
      <c r="G129" s="592"/>
      <c r="H129" s="118"/>
      <c r="I129" s="119"/>
      <c r="J129" s="135">
        <f t="shared" si="2"/>
        <v>0</v>
      </c>
    </row>
    <row r="130" spans="1:10" x14ac:dyDescent="0.3">
      <c r="A130" s="136"/>
      <c r="B130" s="806"/>
      <c r="C130" s="806"/>
      <c r="D130" s="806"/>
      <c r="E130" s="806"/>
      <c r="F130" s="592"/>
      <c r="G130" s="592"/>
      <c r="H130" s="118"/>
      <c r="I130" s="119"/>
      <c r="J130" s="135">
        <f t="shared" si="2"/>
        <v>0</v>
      </c>
    </row>
    <row r="131" spans="1:10" x14ac:dyDescent="0.3">
      <c r="A131" s="136"/>
      <c r="B131" s="806"/>
      <c r="C131" s="806"/>
      <c r="D131" s="806"/>
      <c r="E131" s="806"/>
      <c r="F131" s="592"/>
      <c r="G131" s="592"/>
      <c r="H131" s="118"/>
      <c r="I131" s="119"/>
      <c r="J131" s="135">
        <f t="shared" si="2"/>
        <v>0</v>
      </c>
    </row>
    <row r="132" spans="1:10" x14ac:dyDescent="0.3">
      <c r="A132" s="136"/>
      <c r="B132" s="806"/>
      <c r="C132" s="806"/>
      <c r="D132" s="806"/>
      <c r="E132" s="806"/>
      <c r="F132" s="592"/>
      <c r="G132" s="592"/>
      <c r="H132" s="118"/>
      <c r="I132" s="119"/>
      <c r="J132" s="135">
        <f t="shared" si="2"/>
        <v>0</v>
      </c>
    </row>
    <row r="133" spans="1:10" x14ac:dyDescent="0.3">
      <c r="A133" s="136"/>
      <c r="B133" s="806"/>
      <c r="C133" s="806"/>
      <c r="D133" s="806"/>
      <c r="E133" s="806"/>
      <c r="F133" s="592"/>
      <c r="G133" s="592"/>
      <c r="H133" s="118"/>
      <c r="I133" s="119"/>
      <c r="J133" s="135">
        <f t="shared" si="2"/>
        <v>0</v>
      </c>
    </row>
    <row r="134" spans="1:10" x14ac:dyDescent="0.3">
      <c r="A134" s="136"/>
      <c r="B134" s="806"/>
      <c r="C134" s="806"/>
      <c r="D134" s="806"/>
      <c r="E134" s="806"/>
      <c r="F134" s="592"/>
      <c r="G134" s="592"/>
      <c r="H134" s="118"/>
      <c r="I134" s="119"/>
      <c r="J134" s="135">
        <f t="shared" si="2"/>
        <v>0</v>
      </c>
    </row>
    <row r="135" spans="1:10" x14ac:dyDescent="0.3">
      <c r="A135" s="136"/>
      <c r="B135" s="806"/>
      <c r="C135" s="806"/>
      <c r="D135" s="806"/>
      <c r="E135" s="806"/>
      <c r="F135" s="592"/>
      <c r="G135" s="592"/>
      <c r="H135" s="118"/>
      <c r="I135" s="119"/>
      <c r="J135" s="135">
        <f t="shared" si="2"/>
        <v>0</v>
      </c>
    </row>
    <row r="136" spans="1:10" x14ac:dyDescent="0.3">
      <c r="A136" s="136"/>
      <c r="B136" s="806"/>
      <c r="C136" s="806"/>
      <c r="D136" s="806"/>
      <c r="E136" s="806"/>
      <c r="F136" s="592"/>
      <c r="G136" s="592"/>
      <c r="H136" s="118"/>
      <c r="I136" s="119"/>
      <c r="J136" s="135">
        <f t="shared" si="2"/>
        <v>0</v>
      </c>
    </row>
    <row r="137" spans="1:10" x14ac:dyDescent="0.3">
      <c r="A137" s="136"/>
      <c r="B137" s="806"/>
      <c r="C137" s="806"/>
      <c r="D137" s="806"/>
      <c r="E137" s="806"/>
      <c r="F137" s="592"/>
      <c r="G137" s="592"/>
      <c r="H137" s="118"/>
      <c r="I137" s="119"/>
      <c r="J137" s="135">
        <f t="shared" si="2"/>
        <v>0</v>
      </c>
    </row>
    <row r="138" spans="1:10" x14ac:dyDescent="0.3">
      <c r="A138" s="136"/>
      <c r="B138" s="806"/>
      <c r="C138" s="806"/>
      <c r="D138" s="806"/>
      <c r="E138" s="806"/>
      <c r="F138" s="592"/>
      <c r="G138" s="592"/>
      <c r="H138" s="118"/>
      <c r="I138" s="119"/>
      <c r="J138" s="135">
        <f t="shared" si="2"/>
        <v>0</v>
      </c>
    </row>
    <row r="139" spans="1:10" x14ac:dyDescent="0.3">
      <c r="A139" s="136"/>
      <c r="B139" s="806"/>
      <c r="C139" s="806"/>
      <c r="D139" s="806"/>
      <c r="E139" s="806"/>
      <c r="F139" s="592"/>
      <c r="G139" s="592"/>
      <c r="H139" s="118"/>
      <c r="I139" s="119"/>
      <c r="J139" s="135">
        <f t="shared" si="2"/>
        <v>0</v>
      </c>
    </row>
    <row r="140" spans="1:10" x14ac:dyDescent="0.3">
      <c r="A140" s="136"/>
      <c r="B140" s="806"/>
      <c r="C140" s="806"/>
      <c r="D140" s="806"/>
      <c r="E140" s="806"/>
      <c r="F140" s="592"/>
      <c r="G140" s="592"/>
      <c r="H140" s="118"/>
      <c r="I140" s="119"/>
      <c r="J140" s="135">
        <f t="shared" si="2"/>
        <v>0</v>
      </c>
    </row>
    <row r="141" spans="1:10" x14ac:dyDescent="0.3">
      <c r="A141" s="136"/>
      <c r="B141" s="806"/>
      <c r="C141" s="806"/>
      <c r="D141" s="806"/>
      <c r="E141" s="806"/>
      <c r="F141" s="592"/>
      <c r="G141" s="592"/>
      <c r="H141" s="118"/>
      <c r="I141" s="119"/>
      <c r="J141" s="135">
        <f t="shared" si="2"/>
        <v>0</v>
      </c>
    </row>
    <row r="142" spans="1:10" x14ac:dyDescent="0.3">
      <c r="A142" s="136"/>
      <c r="B142" s="806"/>
      <c r="C142" s="806"/>
      <c r="D142" s="806"/>
      <c r="E142" s="806"/>
      <c r="F142" s="592"/>
      <c r="G142" s="592"/>
      <c r="H142" s="118"/>
      <c r="I142" s="119"/>
      <c r="J142" s="135">
        <f t="shared" si="2"/>
        <v>0</v>
      </c>
    </row>
    <row r="143" spans="1:10" x14ac:dyDescent="0.3">
      <c r="A143" s="136"/>
      <c r="B143" s="806"/>
      <c r="C143" s="806"/>
      <c r="D143" s="806"/>
      <c r="E143" s="806"/>
      <c r="F143" s="592"/>
      <c r="G143" s="592"/>
      <c r="H143" s="118"/>
      <c r="I143" s="119"/>
      <c r="J143" s="135">
        <f t="shared" si="2"/>
        <v>0</v>
      </c>
    </row>
    <row r="144" spans="1:10" x14ac:dyDescent="0.3">
      <c r="A144" s="136"/>
      <c r="B144" s="806"/>
      <c r="C144" s="806"/>
      <c r="D144" s="806"/>
      <c r="E144" s="806"/>
      <c r="F144" s="592"/>
      <c r="G144" s="592"/>
      <c r="H144" s="118"/>
      <c r="I144" s="119"/>
      <c r="J144" s="135">
        <f t="shared" si="2"/>
        <v>0</v>
      </c>
    </row>
    <row r="145" spans="1:10" x14ac:dyDescent="0.3">
      <c r="A145" s="137"/>
      <c r="B145" s="806"/>
      <c r="C145" s="806"/>
      <c r="D145" s="806"/>
      <c r="E145" s="806"/>
      <c r="F145" s="120"/>
      <c r="G145" s="592"/>
      <c r="H145" s="118"/>
      <c r="I145" s="119"/>
      <c r="J145" s="135">
        <f t="shared" si="2"/>
        <v>0</v>
      </c>
    </row>
    <row r="146" spans="1:10" x14ac:dyDescent="0.3">
      <c r="A146" s="137"/>
      <c r="B146" s="806"/>
      <c r="C146" s="806"/>
      <c r="D146" s="806"/>
      <c r="E146" s="806"/>
      <c r="F146" s="120"/>
      <c r="G146" s="592"/>
      <c r="H146" s="118"/>
      <c r="I146" s="119"/>
      <c r="J146" s="135">
        <f t="shared" si="2"/>
        <v>0</v>
      </c>
    </row>
    <row r="147" spans="1:10" x14ac:dyDescent="0.3">
      <c r="A147" s="137"/>
      <c r="B147" s="806"/>
      <c r="C147" s="806"/>
      <c r="D147" s="806"/>
      <c r="E147" s="806"/>
      <c r="F147" s="120"/>
      <c r="G147" s="592"/>
      <c r="H147" s="118"/>
      <c r="I147" s="119"/>
      <c r="J147" s="135">
        <f t="shared" si="2"/>
        <v>0</v>
      </c>
    </row>
    <row r="148" spans="1:10" x14ac:dyDescent="0.3">
      <c r="A148" s="136"/>
      <c r="B148" s="806"/>
      <c r="C148" s="806"/>
      <c r="D148" s="806"/>
      <c r="E148" s="806"/>
      <c r="F148" s="592"/>
      <c r="G148" s="592"/>
      <c r="H148" s="118"/>
      <c r="I148" s="119"/>
      <c r="J148" s="135">
        <f t="shared" si="2"/>
        <v>0</v>
      </c>
    </row>
    <row r="149" spans="1:10" x14ac:dyDescent="0.3">
      <c r="A149" s="136"/>
      <c r="B149" s="806"/>
      <c r="C149" s="806"/>
      <c r="D149" s="806"/>
      <c r="E149" s="806"/>
      <c r="F149" s="592"/>
      <c r="G149" s="592"/>
      <c r="H149" s="118"/>
      <c r="I149" s="119"/>
      <c r="J149" s="135">
        <f t="shared" si="2"/>
        <v>0</v>
      </c>
    </row>
    <row r="150" spans="1:10" x14ac:dyDescent="0.3">
      <c r="A150" s="136"/>
      <c r="B150" s="806"/>
      <c r="C150" s="806"/>
      <c r="D150" s="806"/>
      <c r="E150" s="806"/>
      <c r="F150" s="592"/>
      <c r="G150" s="592"/>
      <c r="H150" s="118"/>
      <c r="I150" s="119"/>
      <c r="J150" s="135">
        <f t="shared" si="2"/>
        <v>0</v>
      </c>
    </row>
    <row r="151" spans="1:10" x14ac:dyDescent="0.3">
      <c r="A151" s="136"/>
      <c r="B151" s="806"/>
      <c r="C151" s="806"/>
      <c r="D151" s="806"/>
      <c r="E151" s="806"/>
      <c r="F151" s="592"/>
      <c r="G151" s="592"/>
      <c r="H151" s="118"/>
      <c r="I151" s="119"/>
      <c r="J151" s="135">
        <f t="shared" si="2"/>
        <v>0</v>
      </c>
    </row>
    <row r="152" spans="1:10" x14ac:dyDescent="0.3">
      <c r="A152" s="136"/>
      <c r="B152" s="806"/>
      <c r="C152" s="806"/>
      <c r="D152" s="806"/>
      <c r="E152" s="806"/>
      <c r="F152" s="592"/>
      <c r="G152" s="592"/>
      <c r="H152" s="118"/>
      <c r="I152" s="119"/>
      <c r="J152" s="135">
        <f t="shared" si="2"/>
        <v>0</v>
      </c>
    </row>
    <row r="153" spans="1:10" x14ac:dyDescent="0.3">
      <c r="A153" s="136"/>
      <c r="B153" s="806"/>
      <c r="C153" s="806"/>
      <c r="D153" s="806"/>
      <c r="E153" s="806"/>
      <c r="F153" s="592"/>
      <c r="G153" s="592"/>
      <c r="H153" s="118"/>
      <c r="I153" s="119"/>
      <c r="J153" s="135">
        <f t="shared" si="2"/>
        <v>0</v>
      </c>
    </row>
    <row r="154" spans="1:10" x14ac:dyDescent="0.3">
      <c r="A154" s="136"/>
      <c r="B154" s="806"/>
      <c r="C154" s="806"/>
      <c r="D154" s="806"/>
      <c r="E154" s="806"/>
      <c r="F154" s="592"/>
      <c r="G154" s="592"/>
      <c r="H154" s="118"/>
      <c r="I154" s="119"/>
      <c r="J154" s="135">
        <f t="shared" si="2"/>
        <v>0</v>
      </c>
    </row>
    <row r="155" spans="1:10" x14ac:dyDescent="0.3">
      <c r="A155" s="136"/>
      <c r="B155" s="806"/>
      <c r="C155" s="806"/>
      <c r="D155" s="806"/>
      <c r="E155" s="806"/>
      <c r="F155" s="592"/>
      <c r="G155" s="592"/>
      <c r="H155" s="118"/>
      <c r="I155" s="119"/>
      <c r="J155" s="135">
        <f t="shared" si="2"/>
        <v>0</v>
      </c>
    </row>
    <row r="156" spans="1:10" x14ac:dyDescent="0.3">
      <c r="A156" s="136"/>
      <c r="B156" s="806"/>
      <c r="C156" s="806"/>
      <c r="D156" s="806"/>
      <c r="E156" s="806"/>
      <c r="F156" s="592"/>
      <c r="G156" s="592"/>
      <c r="H156" s="118"/>
      <c r="I156" s="119"/>
      <c r="J156" s="135">
        <f t="shared" si="2"/>
        <v>0</v>
      </c>
    </row>
    <row r="157" spans="1:10" x14ac:dyDescent="0.3">
      <c r="A157" s="136"/>
      <c r="B157" s="806"/>
      <c r="C157" s="806"/>
      <c r="D157" s="806"/>
      <c r="E157" s="806"/>
      <c r="F157" s="592"/>
      <c r="G157" s="592"/>
      <c r="H157" s="118"/>
      <c r="I157" s="119"/>
      <c r="J157" s="135">
        <f t="shared" si="2"/>
        <v>0</v>
      </c>
    </row>
    <row r="158" spans="1:10" x14ac:dyDescent="0.3">
      <c r="A158" s="136"/>
      <c r="B158" s="806"/>
      <c r="C158" s="806"/>
      <c r="D158" s="806"/>
      <c r="E158" s="806"/>
      <c r="F158" s="592"/>
      <c r="G158" s="592"/>
      <c r="H158" s="118"/>
      <c r="I158" s="119"/>
      <c r="J158" s="135">
        <f t="shared" si="2"/>
        <v>0</v>
      </c>
    </row>
    <row r="159" spans="1:10" x14ac:dyDescent="0.3">
      <c r="A159" s="136"/>
      <c r="B159" s="806"/>
      <c r="C159" s="806"/>
      <c r="D159" s="806"/>
      <c r="E159" s="806"/>
      <c r="F159" s="592"/>
      <c r="G159" s="592"/>
      <c r="H159" s="118"/>
      <c r="I159" s="119"/>
      <c r="J159" s="135">
        <f t="shared" si="2"/>
        <v>0</v>
      </c>
    </row>
    <row r="160" spans="1:10" x14ac:dyDescent="0.3">
      <c r="A160" s="136"/>
      <c r="B160" s="806"/>
      <c r="C160" s="806"/>
      <c r="D160" s="806"/>
      <c r="E160" s="806"/>
      <c r="F160" s="592"/>
      <c r="G160" s="592"/>
      <c r="H160" s="118"/>
      <c r="I160" s="119"/>
      <c r="J160" s="135">
        <f t="shared" si="2"/>
        <v>0</v>
      </c>
    </row>
    <row r="161" spans="1:10" x14ac:dyDescent="0.3">
      <c r="A161" s="136"/>
      <c r="B161" s="806"/>
      <c r="C161" s="806"/>
      <c r="D161" s="806"/>
      <c r="E161" s="806"/>
      <c r="F161" s="592"/>
      <c r="G161" s="592"/>
      <c r="H161" s="118"/>
      <c r="I161" s="119"/>
      <c r="J161" s="135">
        <f t="shared" si="2"/>
        <v>0</v>
      </c>
    </row>
    <row r="162" spans="1:10" x14ac:dyDescent="0.3">
      <c r="A162" s="136"/>
      <c r="B162" s="806"/>
      <c r="C162" s="806"/>
      <c r="D162" s="806"/>
      <c r="E162" s="806"/>
      <c r="F162" s="592"/>
      <c r="G162" s="592"/>
      <c r="H162" s="118"/>
      <c r="I162" s="119"/>
      <c r="J162" s="135">
        <f t="shared" si="2"/>
        <v>0</v>
      </c>
    </row>
    <row r="163" spans="1:10" x14ac:dyDescent="0.3">
      <c r="A163" s="136"/>
      <c r="B163" s="806"/>
      <c r="C163" s="806"/>
      <c r="D163" s="806"/>
      <c r="E163" s="806"/>
      <c r="F163" s="592"/>
      <c r="G163" s="592"/>
      <c r="H163" s="118"/>
      <c r="I163" s="119"/>
      <c r="J163" s="135">
        <f t="shared" si="2"/>
        <v>0</v>
      </c>
    </row>
    <row r="164" spans="1:10" x14ac:dyDescent="0.3">
      <c r="A164" s="136"/>
      <c r="B164" s="806"/>
      <c r="C164" s="806"/>
      <c r="D164" s="806"/>
      <c r="E164" s="806"/>
      <c r="F164" s="592"/>
      <c r="G164" s="592"/>
      <c r="H164" s="118"/>
      <c r="I164" s="119"/>
      <c r="J164" s="135">
        <f t="shared" si="2"/>
        <v>0</v>
      </c>
    </row>
    <row r="165" spans="1:10" x14ac:dyDescent="0.3">
      <c r="A165" s="136"/>
      <c r="B165" s="806"/>
      <c r="C165" s="806"/>
      <c r="D165" s="806"/>
      <c r="E165" s="806"/>
      <c r="F165" s="592"/>
      <c r="G165" s="592"/>
      <c r="H165" s="118"/>
      <c r="I165" s="119"/>
      <c r="J165" s="135">
        <f t="shared" si="2"/>
        <v>0</v>
      </c>
    </row>
    <row r="166" spans="1:10" x14ac:dyDescent="0.3">
      <c r="A166" s="136"/>
      <c r="B166" s="806"/>
      <c r="C166" s="806"/>
      <c r="D166" s="806"/>
      <c r="E166" s="806"/>
      <c r="F166" s="592"/>
      <c r="G166" s="592"/>
      <c r="H166" s="118"/>
      <c r="I166" s="119"/>
      <c r="J166" s="135">
        <f t="shared" si="2"/>
        <v>0</v>
      </c>
    </row>
    <row r="167" spans="1:10" x14ac:dyDescent="0.3">
      <c r="A167" s="136"/>
      <c r="B167" s="806"/>
      <c r="C167" s="806"/>
      <c r="D167" s="806"/>
      <c r="E167" s="806"/>
      <c r="F167" s="592"/>
      <c r="G167" s="592"/>
      <c r="H167" s="118"/>
      <c r="I167" s="119"/>
      <c r="J167" s="135">
        <f t="shared" si="2"/>
        <v>0</v>
      </c>
    </row>
    <row r="168" spans="1:10" x14ac:dyDescent="0.3">
      <c r="A168" s="136"/>
      <c r="B168" s="806"/>
      <c r="C168" s="806"/>
      <c r="D168" s="806"/>
      <c r="E168" s="806"/>
      <c r="F168" s="592"/>
      <c r="G168" s="592"/>
      <c r="H168" s="118"/>
      <c r="I168" s="119"/>
      <c r="J168" s="135">
        <f t="shared" ref="J168:J181" si="3">SUM(G168*H168)*(1-I168)</f>
        <v>0</v>
      </c>
    </row>
    <row r="169" spans="1:10" x14ac:dyDescent="0.3">
      <c r="A169" s="136"/>
      <c r="B169" s="806"/>
      <c r="C169" s="806"/>
      <c r="D169" s="806"/>
      <c r="E169" s="806"/>
      <c r="F169" s="592"/>
      <c r="G169" s="592"/>
      <c r="H169" s="118"/>
      <c r="I169" s="119"/>
      <c r="J169" s="135">
        <f t="shared" si="3"/>
        <v>0</v>
      </c>
    </row>
    <row r="170" spans="1:10" x14ac:dyDescent="0.3">
      <c r="A170" s="137"/>
      <c r="B170" s="806"/>
      <c r="C170" s="806"/>
      <c r="D170" s="806"/>
      <c r="E170" s="806"/>
      <c r="F170" s="120"/>
      <c r="G170" s="592"/>
      <c r="H170" s="118"/>
      <c r="I170" s="119"/>
      <c r="J170" s="135">
        <f t="shared" si="3"/>
        <v>0</v>
      </c>
    </row>
    <row r="171" spans="1:10" x14ac:dyDescent="0.3">
      <c r="A171" s="137"/>
      <c r="B171" s="806"/>
      <c r="C171" s="806"/>
      <c r="D171" s="806"/>
      <c r="E171" s="806"/>
      <c r="F171" s="120"/>
      <c r="G171" s="592"/>
      <c r="H171" s="118"/>
      <c r="I171" s="119"/>
      <c r="J171" s="135">
        <f t="shared" si="3"/>
        <v>0</v>
      </c>
    </row>
    <row r="172" spans="1:10" x14ac:dyDescent="0.3">
      <c r="A172" s="137"/>
      <c r="B172" s="806"/>
      <c r="C172" s="806"/>
      <c r="D172" s="806"/>
      <c r="E172" s="806"/>
      <c r="F172" s="120"/>
      <c r="G172" s="592"/>
      <c r="H172" s="118"/>
      <c r="I172" s="119"/>
      <c r="J172" s="135">
        <f t="shared" si="3"/>
        <v>0</v>
      </c>
    </row>
    <row r="173" spans="1:10" x14ac:dyDescent="0.3">
      <c r="A173" s="137"/>
      <c r="B173" s="806"/>
      <c r="C173" s="806"/>
      <c r="D173" s="806"/>
      <c r="E173" s="806"/>
      <c r="F173" s="120"/>
      <c r="G173" s="592"/>
      <c r="H173" s="118"/>
      <c r="I173" s="119"/>
      <c r="J173" s="135">
        <f t="shared" si="3"/>
        <v>0</v>
      </c>
    </row>
    <row r="174" spans="1:10" x14ac:dyDescent="0.3">
      <c r="A174" s="137"/>
      <c r="B174" s="806"/>
      <c r="C174" s="806"/>
      <c r="D174" s="806"/>
      <c r="E174" s="806"/>
      <c r="F174" s="120"/>
      <c r="G174" s="592"/>
      <c r="H174" s="118"/>
      <c r="I174" s="119"/>
      <c r="J174" s="135">
        <f t="shared" si="3"/>
        <v>0</v>
      </c>
    </row>
    <row r="175" spans="1:10" x14ac:dyDescent="0.3">
      <c r="A175" s="137"/>
      <c r="B175" s="806"/>
      <c r="C175" s="806"/>
      <c r="D175" s="806"/>
      <c r="E175" s="806"/>
      <c r="F175" s="120"/>
      <c r="G175" s="592"/>
      <c r="H175" s="118"/>
      <c r="I175" s="119"/>
      <c r="J175" s="135">
        <f t="shared" si="3"/>
        <v>0</v>
      </c>
    </row>
    <row r="176" spans="1:10" x14ac:dyDescent="0.3">
      <c r="A176" s="137"/>
      <c r="B176" s="806"/>
      <c r="C176" s="806"/>
      <c r="D176" s="806"/>
      <c r="E176" s="806"/>
      <c r="F176" s="120"/>
      <c r="G176" s="592"/>
      <c r="H176" s="118"/>
      <c r="I176" s="119"/>
      <c r="J176" s="135">
        <f t="shared" si="3"/>
        <v>0</v>
      </c>
    </row>
    <row r="177" spans="1:10" x14ac:dyDescent="0.3">
      <c r="A177" s="137"/>
      <c r="B177" s="806"/>
      <c r="C177" s="806"/>
      <c r="D177" s="806"/>
      <c r="E177" s="806"/>
      <c r="F177" s="120"/>
      <c r="G177" s="592"/>
      <c r="H177" s="118"/>
      <c r="I177" s="119"/>
      <c r="J177" s="135">
        <f t="shared" si="3"/>
        <v>0</v>
      </c>
    </row>
    <row r="178" spans="1:10" x14ac:dyDescent="0.3">
      <c r="A178" s="137"/>
      <c r="B178" s="806"/>
      <c r="C178" s="806"/>
      <c r="D178" s="806"/>
      <c r="E178" s="806"/>
      <c r="F178" s="120"/>
      <c r="G178" s="592"/>
      <c r="H178" s="118"/>
      <c r="I178" s="119"/>
      <c r="J178" s="135">
        <f t="shared" si="3"/>
        <v>0</v>
      </c>
    </row>
    <row r="179" spans="1:10" x14ac:dyDescent="0.3">
      <c r="A179" s="137"/>
      <c r="B179" s="806"/>
      <c r="C179" s="806"/>
      <c r="D179" s="806"/>
      <c r="E179" s="806"/>
      <c r="F179" s="120"/>
      <c r="G179" s="592"/>
      <c r="H179" s="118"/>
      <c r="I179" s="119"/>
      <c r="J179" s="135">
        <f t="shared" si="3"/>
        <v>0</v>
      </c>
    </row>
    <row r="180" spans="1:10" x14ac:dyDescent="0.3">
      <c r="A180" s="137"/>
      <c r="B180" s="806"/>
      <c r="C180" s="806"/>
      <c r="D180" s="806"/>
      <c r="E180" s="806"/>
      <c r="F180" s="120"/>
      <c r="G180" s="592"/>
      <c r="H180" s="118"/>
      <c r="I180" s="119"/>
      <c r="J180" s="135">
        <f t="shared" si="3"/>
        <v>0</v>
      </c>
    </row>
    <row r="181" spans="1:10" x14ac:dyDescent="0.3">
      <c r="A181" s="137"/>
      <c r="B181" s="806"/>
      <c r="C181" s="806"/>
      <c r="D181" s="806"/>
      <c r="E181" s="806"/>
      <c r="F181" s="120"/>
      <c r="G181" s="592"/>
      <c r="H181" s="118"/>
      <c r="I181" s="119"/>
      <c r="J181" s="135">
        <f t="shared" si="3"/>
        <v>0</v>
      </c>
    </row>
    <row r="182" spans="1:10" x14ac:dyDescent="0.3">
      <c r="A182" s="427"/>
      <c r="B182" s="813"/>
      <c r="C182" s="813"/>
      <c r="D182" s="813"/>
      <c r="E182" s="813"/>
      <c r="F182" s="428"/>
      <c r="G182" s="428"/>
      <c r="H182" s="429"/>
      <c r="I182" s="430"/>
      <c r="J182" s="599">
        <f t="shared" ref="J182:J213" si="4">SUM(G182*H182)*(1-I182)</f>
        <v>0</v>
      </c>
    </row>
    <row r="183" spans="1:10" x14ac:dyDescent="0.3">
      <c r="A183" s="136"/>
      <c r="B183" s="806"/>
      <c r="C183" s="806"/>
      <c r="D183" s="806"/>
      <c r="E183" s="806"/>
      <c r="F183" s="592"/>
      <c r="G183" s="592"/>
      <c r="H183" s="118"/>
      <c r="I183" s="119"/>
      <c r="J183" s="135">
        <f t="shared" si="4"/>
        <v>0</v>
      </c>
    </row>
    <row r="184" spans="1:10" x14ac:dyDescent="0.3">
      <c r="A184" s="136"/>
      <c r="B184" s="806"/>
      <c r="C184" s="806"/>
      <c r="D184" s="806"/>
      <c r="E184" s="806"/>
      <c r="F184" s="592"/>
      <c r="G184" s="592"/>
      <c r="H184" s="118"/>
      <c r="I184" s="119"/>
      <c r="J184" s="135">
        <f t="shared" si="4"/>
        <v>0</v>
      </c>
    </row>
    <row r="185" spans="1:10" x14ac:dyDescent="0.3">
      <c r="A185" s="136"/>
      <c r="B185" s="806"/>
      <c r="C185" s="806"/>
      <c r="D185" s="806"/>
      <c r="E185" s="806"/>
      <c r="F185" s="592"/>
      <c r="G185" s="592"/>
      <c r="H185" s="118"/>
      <c r="I185" s="119"/>
      <c r="J185" s="135">
        <f t="shared" si="4"/>
        <v>0</v>
      </c>
    </row>
    <row r="186" spans="1:10" x14ac:dyDescent="0.3">
      <c r="A186" s="136"/>
      <c r="B186" s="806"/>
      <c r="C186" s="806"/>
      <c r="D186" s="806"/>
      <c r="E186" s="806"/>
      <c r="F186" s="592"/>
      <c r="G186" s="592"/>
      <c r="H186" s="118"/>
      <c r="I186" s="119"/>
      <c r="J186" s="135">
        <f t="shared" si="4"/>
        <v>0</v>
      </c>
    </row>
    <row r="187" spans="1:10" x14ac:dyDescent="0.3">
      <c r="A187" s="136"/>
      <c r="B187" s="806"/>
      <c r="C187" s="806"/>
      <c r="D187" s="806"/>
      <c r="E187" s="806"/>
      <c r="F187" s="592"/>
      <c r="G187" s="592"/>
      <c r="H187" s="118"/>
      <c r="I187" s="119"/>
      <c r="J187" s="135">
        <f t="shared" si="4"/>
        <v>0</v>
      </c>
    </row>
    <row r="188" spans="1:10" x14ac:dyDescent="0.3">
      <c r="A188" s="136"/>
      <c r="B188" s="806"/>
      <c r="C188" s="806"/>
      <c r="D188" s="806"/>
      <c r="E188" s="806"/>
      <c r="F188" s="592"/>
      <c r="G188" s="592"/>
      <c r="H188" s="118"/>
      <c r="I188" s="119"/>
      <c r="J188" s="135">
        <f t="shared" si="4"/>
        <v>0</v>
      </c>
    </row>
    <row r="189" spans="1:10" x14ac:dyDescent="0.3">
      <c r="A189" s="136"/>
      <c r="B189" s="806"/>
      <c r="C189" s="806"/>
      <c r="D189" s="806"/>
      <c r="E189" s="806"/>
      <c r="F189" s="592"/>
      <c r="G189" s="592"/>
      <c r="H189" s="118"/>
      <c r="I189" s="119"/>
      <c r="J189" s="135">
        <f t="shared" si="4"/>
        <v>0</v>
      </c>
    </row>
    <row r="190" spans="1:10" x14ac:dyDescent="0.3">
      <c r="A190" s="136"/>
      <c r="B190" s="806"/>
      <c r="C190" s="806"/>
      <c r="D190" s="806"/>
      <c r="E190" s="806"/>
      <c r="F190" s="592"/>
      <c r="G190" s="592"/>
      <c r="H190" s="118"/>
      <c r="I190" s="119"/>
      <c r="J190" s="135">
        <f t="shared" si="4"/>
        <v>0</v>
      </c>
    </row>
    <row r="191" spans="1:10" x14ac:dyDescent="0.3">
      <c r="A191" s="136"/>
      <c r="B191" s="806"/>
      <c r="C191" s="806"/>
      <c r="D191" s="806"/>
      <c r="E191" s="806"/>
      <c r="F191" s="592"/>
      <c r="G191" s="592"/>
      <c r="H191" s="118"/>
      <c r="I191" s="119"/>
      <c r="J191" s="135">
        <f t="shared" si="4"/>
        <v>0</v>
      </c>
    </row>
    <row r="192" spans="1:10" x14ac:dyDescent="0.3">
      <c r="A192" s="136"/>
      <c r="B192" s="806"/>
      <c r="C192" s="806"/>
      <c r="D192" s="806"/>
      <c r="E192" s="806"/>
      <c r="F192" s="592"/>
      <c r="G192" s="592"/>
      <c r="H192" s="118"/>
      <c r="I192" s="119"/>
      <c r="J192" s="135">
        <f t="shared" si="4"/>
        <v>0</v>
      </c>
    </row>
    <row r="193" spans="1:10" x14ac:dyDescent="0.3">
      <c r="A193" s="136"/>
      <c r="B193" s="806"/>
      <c r="C193" s="806"/>
      <c r="D193" s="806"/>
      <c r="E193" s="806"/>
      <c r="F193" s="592"/>
      <c r="G193" s="592"/>
      <c r="H193" s="118"/>
      <c r="I193" s="119"/>
      <c r="J193" s="135">
        <f t="shared" si="4"/>
        <v>0</v>
      </c>
    </row>
    <row r="194" spans="1:10" x14ac:dyDescent="0.3">
      <c r="A194" s="136"/>
      <c r="B194" s="806"/>
      <c r="C194" s="806"/>
      <c r="D194" s="806"/>
      <c r="E194" s="806"/>
      <c r="F194" s="592"/>
      <c r="G194" s="592"/>
      <c r="H194" s="118"/>
      <c r="I194" s="119"/>
      <c r="J194" s="135">
        <f t="shared" si="4"/>
        <v>0</v>
      </c>
    </row>
    <row r="195" spans="1:10" x14ac:dyDescent="0.3">
      <c r="A195" s="136"/>
      <c r="B195" s="806"/>
      <c r="C195" s="806"/>
      <c r="D195" s="806"/>
      <c r="E195" s="806"/>
      <c r="F195" s="592"/>
      <c r="G195" s="592"/>
      <c r="H195" s="118"/>
      <c r="I195" s="119"/>
      <c r="J195" s="135">
        <f t="shared" si="4"/>
        <v>0</v>
      </c>
    </row>
    <row r="196" spans="1:10" x14ac:dyDescent="0.3">
      <c r="A196" s="136"/>
      <c r="B196" s="806"/>
      <c r="C196" s="806"/>
      <c r="D196" s="806"/>
      <c r="E196" s="806"/>
      <c r="F196" s="592"/>
      <c r="G196" s="592"/>
      <c r="H196" s="118"/>
      <c r="I196" s="119"/>
      <c r="J196" s="135">
        <f t="shared" si="4"/>
        <v>0</v>
      </c>
    </row>
    <row r="197" spans="1:10" x14ac:dyDescent="0.3">
      <c r="A197" s="136"/>
      <c r="B197" s="806"/>
      <c r="C197" s="806"/>
      <c r="D197" s="806"/>
      <c r="E197" s="806"/>
      <c r="F197" s="592"/>
      <c r="G197" s="592"/>
      <c r="H197" s="118"/>
      <c r="I197" s="119"/>
      <c r="J197" s="135">
        <f t="shared" si="4"/>
        <v>0</v>
      </c>
    </row>
    <row r="198" spans="1:10" x14ac:dyDescent="0.3">
      <c r="A198" s="136"/>
      <c r="B198" s="806"/>
      <c r="C198" s="806"/>
      <c r="D198" s="806"/>
      <c r="E198" s="806"/>
      <c r="F198" s="592"/>
      <c r="G198" s="592"/>
      <c r="H198" s="118"/>
      <c r="I198" s="119"/>
      <c r="J198" s="135">
        <f t="shared" si="4"/>
        <v>0</v>
      </c>
    </row>
    <row r="199" spans="1:10" x14ac:dyDescent="0.3">
      <c r="A199" s="136"/>
      <c r="B199" s="806"/>
      <c r="C199" s="806"/>
      <c r="D199" s="806"/>
      <c r="E199" s="806"/>
      <c r="F199" s="592"/>
      <c r="G199" s="592"/>
      <c r="H199" s="118"/>
      <c r="I199" s="119"/>
      <c r="J199" s="135">
        <f t="shared" si="4"/>
        <v>0</v>
      </c>
    </row>
    <row r="200" spans="1:10" x14ac:dyDescent="0.3">
      <c r="A200" s="136"/>
      <c r="B200" s="806"/>
      <c r="C200" s="806"/>
      <c r="D200" s="806"/>
      <c r="E200" s="806"/>
      <c r="F200" s="592"/>
      <c r="G200" s="592"/>
      <c r="H200" s="118"/>
      <c r="I200" s="119"/>
      <c r="J200" s="135">
        <f t="shared" si="4"/>
        <v>0</v>
      </c>
    </row>
    <row r="201" spans="1:10" x14ac:dyDescent="0.3">
      <c r="A201" s="136"/>
      <c r="B201" s="806"/>
      <c r="C201" s="806"/>
      <c r="D201" s="806"/>
      <c r="E201" s="806"/>
      <c r="F201" s="592"/>
      <c r="G201" s="592"/>
      <c r="H201" s="118"/>
      <c r="I201" s="119"/>
      <c r="J201" s="135">
        <f t="shared" si="4"/>
        <v>0</v>
      </c>
    </row>
    <row r="202" spans="1:10" x14ac:dyDescent="0.3">
      <c r="A202" s="136"/>
      <c r="B202" s="806"/>
      <c r="C202" s="806"/>
      <c r="D202" s="806"/>
      <c r="E202" s="806"/>
      <c r="F202" s="592"/>
      <c r="G202" s="592"/>
      <c r="H202" s="118"/>
      <c r="I202" s="119"/>
      <c r="J202" s="135">
        <f t="shared" si="4"/>
        <v>0</v>
      </c>
    </row>
    <row r="203" spans="1:10" x14ac:dyDescent="0.3">
      <c r="A203" s="136"/>
      <c r="B203" s="806"/>
      <c r="C203" s="806"/>
      <c r="D203" s="806"/>
      <c r="E203" s="806"/>
      <c r="F203" s="592"/>
      <c r="G203" s="592"/>
      <c r="H203" s="118"/>
      <c r="I203" s="119"/>
      <c r="J203" s="135">
        <f t="shared" si="4"/>
        <v>0</v>
      </c>
    </row>
    <row r="204" spans="1:10" x14ac:dyDescent="0.3">
      <c r="A204" s="136"/>
      <c r="B204" s="806"/>
      <c r="C204" s="806"/>
      <c r="D204" s="806"/>
      <c r="E204" s="806"/>
      <c r="F204" s="592"/>
      <c r="G204" s="592"/>
      <c r="H204" s="118"/>
      <c r="I204" s="119"/>
      <c r="J204" s="135">
        <f t="shared" si="4"/>
        <v>0</v>
      </c>
    </row>
    <row r="205" spans="1:10" x14ac:dyDescent="0.3">
      <c r="A205" s="136"/>
      <c r="B205" s="806"/>
      <c r="C205" s="806"/>
      <c r="D205" s="806"/>
      <c r="E205" s="806"/>
      <c r="F205" s="592"/>
      <c r="G205" s="592"/>
      <c r="H205" s="118"/>
      <c r="I205" s="119"/>
      <c r="J205" s="135">
        <f t="shared" si="4"/>
        <v>0</v>
      </c>
    </row>
    <row r="206" spans="1:10" x14ac:dyDescent="0.3">
      <c r="A206" s="137"/>
      <c r="B206" s="806"/>
      <c r="C206" s="806"/>
      <c r="D206" s="806"/>
      <c r="E206" s="806"/>
      <c r="F206" s="120"/>
      <c r="G206" s="592"/>
      <c r="H206" s="118"/>
      <c r="I206" s="119"/>
      <c r="J206" s="135">
        <f t="shared" si="4"/>
        <v>0</v>
      </c>
    </row>
    <row r="207" spans="1:10" x14ac:dyDescent="0.3">
      <c r="A207" s="137"/>
      <c r="B207" s="806"/>
      <c r="C207" s="806"/>
      <c r="D207" s="806"/>
      <c r="E207" s="806"/>
      <c r="F207" s="120"/>
      <c r="G207" s="592"/>
      <c r="H207" s="118"/>
      <c r="I207" s="119"/>
      <c r="J207" s="135">
        <f t="shared" si="4"/>
        <v>0</v>
      </c>
    </row>
    <row r="208" spans="1:10" x14ac:dyDescent="0.3">
      <c r="A208" s="137"/>
      <c r="B208" s="806"/>
      <c r="C208" s="806"/>
      <c r="D208" s="806"/>
      <c r="E208" s="806"/>
      <c r="F208" s="120"/>
      <c r="G208" s="592"/>
      <c r="H208" s="118"/>
      <c r="I208" s="119"/>
      <c r="J208" s="135">
        <f t="shared" si="4"/>
        <v>0</v>
      </c>
    </row>
    <row r="209" spans="1:10" x14ac:dyDescent="0.3">
      <c r="A209" s="136"/>
      <c r="B209" s="806"/>
      <c r="C209" s="806"/>
      <c r="D209" s="806"/>
      <c r="E209" s="806"/>
      <c r="F209" s="592"/>
      <c r="G209" s="592"/>
      <c r="H209" s="118"/>
      <c r="I209" s="119"/>
      <c r="J209" s="135">
        <f t="shared" si="4"/>
        <v>0</v>
      </c>
    </row>
    <row r="210" spans="1:10" x14ac:dyDescent="0.3">
      <c r="A210" s="136"/>
      <c r="B210" s="806"/>
      <c r="C210" s="806"/>
      <c r="D210" s="806"/>
      <c r="E210" s="806"/>
      <c r="F210" s="592"/>
      <c r="G210" s="592"/>
      <c r="H210" s="118"/>
      <c r="I210" s="119"/>
      <c r="J210" s="135">
        <f t="shared" si="4"/>
        <v>0</v>
      </c>
    </row>
    <row r="211" spans="1:10" x14ac:dyDescent="0.3">
      <c r="A211" s="136"/>
      <c r="B211" s="806"/>
      <c r="C211" s="806"/>
      <c r="D211" s="806"/>
      <c r="E211" s="806"/>
      <c r="F211" s="592"/>
      <c r="G211" s="592"/>
      <c r="H211" s="118"/>
      <c r="I211" s="119"/>
      <c r="J211" s="135">
        <f t="shared" si="4"/>
        <v>0</v>
      </c>
    </row>
    <row r="212" spans="1:10" x14ac:dyDescent="0.3">
      <c r="A212" s="136"/>
      <c r="B212" s="806"/>
      <c r="C212" s="806"/>
      <c r="D212" s="806"/>
      <c r="E212" s="806"/>
      <c r="F212" s="592"/>
      <c r="G212" s="592"/>
      <c r="H212" s="118"/>
      <c r="I212" s="119"/>
      <c r="J212" s="135">
        <f t="shared" si="4"/>
        <v>0</v>
      </c>
    </row>
    <row r="213" spans="1:10" ht="15" thickBot="1" x14ac:dyDescent="0.35">
      <c r="A213" s="603"/>
      <c r="B213" s="921"/>
      <c r="C213" s="921"/>
      <c r="D213" s="921"/>
      <c r="E213" s="921"/>
      <c r="F213" s="604"/>
      <c r="G213" s="604"/>
      <c r="H213" s="605"/>
      <c r="I213" s="606"/>
      <c r="J213" s="140">
        <f t="shared" si="4"/>
        <v>0</v>
      </c>
    </row>
    <row r="214" spans="1:10" ht="15" thickBot="1" x14ac:dyDescent="0.35">
      <c r="A214" s="75"/>
      <c r="F214" s="68" t="s">
        <v>5</v>
      </c>
      <c r="G214" s="68" t="s">
        <v>5</v>
      </c>
      <c r="H214" s="76"/>
      <c r="I214" s="76" t="s">
        <v>5</v>
      </c>
      <c r="J214" s="155"/>
    </row>
    <row r="215" spans="1:10" ht="18.600000000000001" thickBot="1" x14ac:dyDescent="0.35">
      <c r="A215" s="75"/>
      <c r="F215" s="918" t="s">
        <v>303</v>
      </c>
      <c r="G215" s="919"/>
      <c r="H215" s="920"/>
      <c r="I215" s="906">
        <f>SUM(J24:J213)</f>
        <v>64609.511999999988</v>
      </c>
      <c r="J215" s="907"/>
    </row>
  </sheetData>
  <sheetProtection algorithmName="SHA-512" hashValue="ysQ7RharTiWmT9d7YpzZSzU5mkRILQYS2rGJ671XQ01BJ+P01dPlQKa5j0UVN5P4Vr9t0L3Z+FLyXtziL6snZQ==" saltValue="9O2wg23JK9Ny6fUGYcZspQ==" spinCount="100000" sheet="1" objects="1" scenarios="1"/>
  <mergeCells count="219">
    <mergeCell ref="B213:E213"/>
    <mergeCell ref="A20:A22"/>
    <mergeCell ref="B21:D21"/>
    <mergeCell ref="E21:G21"/>
    <mergeCell ref="H21:J21"/>
    <mergeCell ref="B22:D22"/>
    <mergeCell ref="E22:G22"/>
    <mergeCell ref="H22:J22"/>
    <mergeCell ref="B20:D20"/>
    <mergeCell ref="E20:G20"/>
    <mergeCell ref="H20:J20"/>
    <mergeCell ref="B208:E208"/>
    <mergeCell ref="B209:E209"/>
    <mergeCell ref="B210:E210"/>
    <mergeCell ref="B211:E211"/>
    <mergeCell ref="B212:E212"/>
    <mergeCell ref="B203:E203"/>
    <mergeCell ref="B204:E204"/>
    <mergeCell ref="B205:E205"/>
    <mergeCell ref="B206:E206"/>
    <mergeCell ref="B207:E207"/>
    <mergeCell ref="B198:E198"/>
    <mergeCell ref="B199:E199"/>
    <mergeCell ref="B200:E200"/>
    <mergeCell ref="B201:E201"/>
    <mergeCell ref="B202:E202"/>
    <mergeCell ref="B193:E193"/>
    <mergeCell ref="B194:E194"/>
    <mergeCell ref="B195:E195"/>
    <mergeCell ref="B196:E196"/>
    <mergeCell ref="B197:E197"/>
    <mergeCell ref="B188:E188"/>
    <mergeCell ref="B189:E189"/>
    <mergeCell ref="B190:E190"/>
    <mergeCell ref="B191:E191"/>
    <mergeCell ref="B192:E192"/>
    <mergeCell ref="B183:E183"/>
    <mergeCell ref="B184:E184"/>
    <mergeCell ref="B185:E185"/>
    <mergeCell ref="B186:E186"/>
    <mergeCell ref="B187:E187"/>
    <mergeCell ref="B178:E178"/>
    <mergeCell ref="B179:E179"/>
    <mergeCell ref="B180:E180"/>
    <mergeCell ref="B181:E181"/>
    <mergeCell ref="B182:E182"/>
    <mergeCell ref="B173:E173"/>
    <mergeCell ref="B174:E174"/>
    <mergeCell ref="B175:E175"/>
    <mergeCell ref="B176:E176"/>
    <mergeCell ref="B177:E177"/>
    <mergeCell ref="B168:E168"/>
    <mergeCell ref="B169:E169"/>
    <mergeCell ref="B170:E170"/>
    <mergeCell ref="B171:E171"/>
    <mergeCell ref="B172:E172"/>
    <mergeCell ref="B163:E163"/>
    <mergeCell ref="B164:E164"/>
    <mergeCell ref="B165:E165"/>
    <mergeCell ref="B166:E166"/>
    <mergeCell ref="B167:E167"/>
    <mergeCell ref="B158:E158"/>
    <mergeCell ref="B159:E159"/>
    <mergeCell ref="B160:E160"/>
    <mergeCell ref="B161:E161"/>
    <mergeCell ref="B162:E162"/>
    <mergeCell ref="B153:E153"/>
    <mergeCell ref="B154:E154"/>
    <mergeCell ref="B155:E155"/>
    <mergeCell ref="B156:E156"/>
    <mergeCell ref="B157:E157"/>
    <mergeCell ref="B148:E148"/>
    <mergeCell ref="B149:E149"/>
    <mergeCell ref="B150:E150"/>
    <mergeCell ref="B151:E151"/>
    <mergeCell ref="B152:E152"/>
    <mergeCell ref="B143:E143"/>
    <mergeCell ref="B144:E144"/>
    <mergeCell ref="B145:E145"/>
    <mergeCell ref="B146:E146"/>
    <mergeCell ref="B147:E147"/>
    <mergeCell ref="B138:E138"/>
    <mergeCell ref="B139:E139"/>
    <mergeCell ref="B140:E140"/>
    <mergeCell ref="B141:E141"/>
    <mergeCell ref="B142:E142"/>
    <mergeCell ref="B133:E133"/>
    <mergeCell ref="B134:E134"/>
    <mergeCell ref="B135:E135"/>
    <mergeCell ref="B136:E136"/>
    <mergeCell ref="B137:E137"/>
    <mergeCell ref="B128:E128"/>
    <mergeCell ref="B129:E129"/>
    <mergeCell ref="B130:E130"/>
    <mergeCell ref="B131:E131"/>
    <mergeCell ref="B132:E132"/>
    <mergeCell ref="B112:E112"/>
    <mergeCell ref="B123:E123"/>
    <mergeCell ref="B124:E124"/>
    <mergeCell ref="B125:E125"/>
    <mergeCell ref="B126:E126"/>
    <mergeCell ref="B127:E127"/>
    <mergeCell ref="B118:E118"/>
    <mergeCell ref="B119:E119"/>
    <mergeCell ref="B120:E120"/>
    <mergeCell ref="B121:E121"/>
    <mergeCell ref="B122:E122"/>
    <mergeCell ref="B87:E87"/>
    <mergeCell ref="B103:E103"/>
    <mergeCell ref="B104:E104"/>
    <mergeCell ref="B105:E105"/>
    <mergeCell ref="B106:E106"/>
    <mergeCell ref="B107:E107"/>
    <mergeCell ref="F215:H215"/>
    <mergeCell ref="B94:E94"/>
    <mergeCell ref="B95:E95"/>
    <mergeCell ref="B96:E96"/>
    <mergeCell ref="B97:E97"/>
    <mergeCell ref="B98:E98"/>
    <mergeCell ref="B99:E99"/>
    <mergeCell ref="B101:E101"/>
    <mergeCell ref="B102:E102"/>
    <mergeCell ref="B113:E113"/>
    <mergeCell ref="B114:E114"/>
    <mergeCell ref="B115:E115"/>
    <mergeCell ref="B116:E116"/>
    <mergeCell ref="B117:E117"/>
    <mergeCell ref="B108:E108"/>
    <mergeCell ref="B109:E109"/>
    <mergeCell ref="B110:E110"/>
    <mergeCell ref="B111:E111"/>
    <mergeCell ref="B73:E73"/>
    <mergeCell ref="B74:E74"/>
    <mergeCell ref="B80:E80"/>
    <mergeCell ref="B75:E75"/>
    <mergeCell ref="B79:E79"/>
    <mergeCell ref="B83:E83"/>
    <mergeCell ref="B84:E84"/>
    <mergeCell ref="B85:E85"/>
    <mergeCell ref="B86:E86"/>
    <mergeCell ref="B64:E64"/>
    <mergeCell ref="B65:E65"/>
    <mergeCell ref="B66:E66"/>
    <mergeCell ref="B67:E67"/>
    <mergeCell ref="B68:E68"/>
    <mergeCell ref="B69:E69"/>
    <mergeCell ref="B70:E70"/>
    <mergeCell ref="B71:E71"/>
    <mergeCell ref="B72:E72"/>
    <mergeCell ref="B92:E92"/>
    <mergeCell ref="B93:E93"/>
    <mergeCell ref="B100:E100"/>
    <mergeCell ref="B81:E81"/>
    <mergeCell ref="B82:E82"/>
    <mergeCell ref="B63:E63"/>
    <mergeCell ref="B52:E52"/>
    <mergeCell ref="B53:E53"/>
    <mergeCell ref="B54:E54"/>
    <mergeCell ref="B55:E55"/>
    <mergeCell ref="B56:E56"/>
    <mergeCell ref="B57:E57"/>
    <mergeCell ref="B58:E58"/>
    <mergeCell ref="B59:E59"/>
    <mergeCell ref="B60:E60"/>
    <mergeCell ref="B61:E61"/>
    <mergeCell ref="B62:E62"/>
    <mergeCell ref="B77:E77"/>
    <mergeCell ref="B78:E78"/>
    <mergeCell ref="B88:E88"/>
    <mergeCell ref="B89:E89"/>
    <mergeCell ref="B90:E90"/>
    <mergeCell ref="B91:E91"/>
    <mergeCell ref="B76:E76"/>
    <mergeCell ref="B38:E38"/>
    <mergeCell ref="B51:E51"/>
    <mergeCell ref="B40:E40"/>
    <mergeCell ref="B41:E41"/>
    <mergeCell ref="B42:E42"/>
    <mergeCell ref="B43:E43"/>
    <mergeCell ref="B44:E44"/>
    <mergeCell ref="B45:E45"/>
    <mergeCell ref="B46:E46"/>
    <mergeCell ref="B47:E47"/>
    <mergeCell ref="B48:E48"/>
    <mergeCell ref="B49:E49"/>
    <mergeCell ref="B50:E50"/>
    <mergeCell ref="B29:E29"/>
    <mergeCell ref="B30:E30"/>
    <mergeCell ref="B31:E31"/>
    <mergeCell ref="B32:E32"/>
    <mergeCell ref="B33:E33"/>
    <mergeCell ref="B34:E34"/>
    <mergeCell ref="B35:E35"/>
    <mergeCell ref="B36:E36"/>
    <mergeCell ref="B37:E37"/>
    <mergeCell ref="B26:E26"/>
    <mergeCell ref="I215:J215"/>
    <mergeCell ref="A1:J1"/>
    <mergeCell ref="A2:J2"/>
    <mergeCell ref="B8:J8"/>
    <mergeCell ref="B11:J11"/>
    <mergeCell ref="B10:J10"/>
    <mergeCell ref="A6:A7"/>
    <mergeCell ref="B6:J7"/>
    <mergeCell ref="B9:J9"/>
    <mergeCell ref="B27:E27"/>
    <mergeCell ref="B12:J12"/>
    <mergeCell ref="B13:J13"/>
    <mergeCell ref="B14:J14"/>
    <mergeCell ref="B17:J17"/>
    <mergeCell ref="B15:J15"/>
    <mergeCell ref="B16:J16"/>
    <mergeCell ref="B18:J18"/>
    <mergeCell ref="B24:E24"/>
    <mergeCell ref="B25:E25"/>
    <mergeCell ref="B19:J19"/>
    <mergeCell ref="B23:E23"/>
    <mergeCell ref="B39:E39"/>
    <mergeCell ref="B28:E28"/>
  </mergeCells>
  <dataValidations count="1">
    <dataValidation type="custom" allowBlank="1" showInputMessage="1" showErrorMessage="1" error="Must use a numerical value only in this cell." sqref="G24:I213">
      <formula1>ISNUMBER(G24)</formula1>
    </dataValidation>
  </dataValidations>
  <pageMargins left="0.7" right="0.7" top="0.75" bottom="0.75" header="0.3" footer="0.3"/>
  <pageSetup scale="63" fitToHeight="10" orientation="landscape" r:id="rId1"/>
  <headerFooter>
    <oddFooter>&amp;R&amp;A 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5" tint="0.59999389629810485"/>
    <pageSetUpPr fitToPage="1"/>
  </sheetPr>
  <dimension ref="A1:L215"/>
  <sheetViews>
    <sheetView showGridLines="0" topLeftCell="B37" zoomScale="70" zoomScaleNormal="70" workbookViewId="0">
      <selection activeCell="J24" sqref="J24:J76"/>
    </sheetView>
  </sheetViews>
  <sheetFormatPr defaultColWidth="9.109375" defaultRowHeight="14.4" x14ac:dyDescent="0.3"/>
  <cols>
    <col min="1" max="1" width="25.6640625" style="72" customWidth="1"/>
    <col min="2" max="2" width="20.6640625" style="72" customWidth="1"/>
    <col min="3" max="5" width="15.6640625" style="72" customWidth="1"/>
    <col min="6" max="6" width="15.88671875" style="72" customWidth="1"/>
    <col min="7" max="7" width="19.44140625" style="72" customWidth="1"/>
    <col min="8" max="8" width="19.109375" style="72" customWidth="1"/>
    <col min="9" max="9" width="19.88671875" style="72" customWidth="1"/>
    <col min="10" max="11" width="15.6640625" style="72" customWidth="1"/>
    <col min="12" max="16384" width="9.109375" style="72"/>
  </cols>
  <sheetData>
    <row r="1" spans="1:12" s="6" customFormat="1" ht="18" x14ac:dyDescent="0.3">
      <c r="A1" s="752" t="str">
        <f>Scores!B1</f>
        <v>Attachment D: Cost Schedule</v>
      </c>
      <c r="B1" s="752"/>
      <c r="C1" s="752"/>
      <c r="D1" s="752"/>
      <c r="E1" s="752"/>
      <c r="F1" s="752"/>
      <c r="G1" s="752"/>
      <c r="H1" s="752"/>
      <c r="I1" s="752"/>
      <c r="J1" s="752"/>
      <c r="K1" s="752"/>
    </row>
    <row r="2" spans="1:12" s="21" customFormat="1" ht="18" customHeight="1" thickBot="1" x14ac:dyDescent="0.35">
      <c r="A2" s="758" t="s">
        <v>302</v>
      </c>
      <c r="B2" s="758"/>
      <c r="C2" s="758"/>
      <c r="D2" s="758"/>
      <c r="E2" s="758"/>
      <c r="F2" s="758"/>
      <c r="G2" s="758"/>
      <c r="H2" s="758"/>
      <c r="I2" s="758"/>
      <c r="J2" s="758"/>
      <c r="K2" s="758"/>
      <c r="L2" s="109"/>
    </row>
    <row r="3" spans="1:12" s="21" customFormat="1" ht="6.75" customHeight="1" x14ac:dyDescent="0.3">
      <c r="A3" s="353"/>
      <c r="B3" s="353"/>
      <c r="C3" s="353"/>
      <c r="D3" s="353"/>
      <c r="E3" s="353"/>
      <c r="F3" s="353"/>
      <c r="G3" s="353"/>
      <c r="H3" s="353"/>
      <c r="I3" s="353"/>
      <c r="J3" s="353"/>
      <c r="K3" s="353"/>
      <c r="L3" s="109"/>
    </row>
    <row r="4" spans="1:12" s="6" customFormat="1" ht="18" customHeight="1" x14ac:dyDescent="0.3">
      <c r="A4" s="353" t="str">
        <f>Scores!B4</f>
        <v>Vendor Name:</v>
      </c>
      <c r="B4" s="80" t="str">
        <f>Scores!E4</f>
        <v xml:space="preserve">Allsteel Inc. </v>
      </c>
      <c r="C4" s="80"/>
      <c r="D4" s="80"/>
      <c r="E4" s="80"/>
      <c r="F4" s="80"/>
      <c r="G4" s="80"/>
      <c r="H4" s="80"/>
      <c r="I4" s="80"/>
      <c r="J4" s="80"/>
      <c r="K4" s="80"/>
      <c r="L4" s="110"/>
    </row>
    <row r="5" spans="1:12" s="21" customFormat="1" ht="9.75" customHeight="1" thickBot="1" x14ac:dyDescent="0.35">
      <c r="A5" s="353"/>
      <c r="B5" s="80"/>
      <c r="C5" s="80"/>
      <c r="D5" s="80"/>
      <c r="E5" s="80"/>
      <c r="F5" s="80"/>
      <c r="G5" s="80"/>
      <c r="H5" s="80"/>
      <c r="I5" s="80"/>
      <c r="J5" s="80"/>
      <c r="K5" s="80"/>
      <c r="L5" s="109"/>
    </row>
    <row r="6" spans="1:12" ht="18" customHeight="1" x14ac:dyDescent="0.3">
      <c r="A6" s="931" t="s">
        <v>6</v>
      </c>
      <c r="B6" s="909"/>
      <c r="C6" s="911"/>
      <c r="D6" s="911"/>
      <c r="E6" s="911"/>
      <c r="F6" s="911"/>
      <c r="G6" s="911"/>
      <c r="H6" s="911"/>
      <c r="I6" s="911"/>
      <c r="J6" s="911"/>
      <c r="K6" s="912"/>
    </row>
    <row r="7" spans="1:12" ht="18" customHeight="1" thickBot="1" x14ac:dyDescent="0.35">
      <c r="A7" s="932"/>
      <c r="B7" s="933"/>
      <c r="C7" s="934"/>
      <c r="D7" s="934"/>
      <c r="E7" s="934"/>
      <c r="F7" s="934"/>
      <c r="G7" s="934"/>
      <c r="H7" s="934"/>
      <c r="I7" s="934"/>
      <c r="J7" s="934"/>
      <c r="K7" s="935"/>
    </row>
    <row r="8" spans="1:12" ht="31.5" customHeight="1" x14ac:dyDescent="0.3">
      <c r="A8" s="122">
        <v>1</v>
      </c>
      <c r="B8" s="794" t="s">
        <v>422</v>
      </c>
      <c r="C8" s="795"/>
      <c r="D8" s="795"/>
      <c r="E8" s="795"/>
      <c r="F8" s="795"/>
      <c r="G8" s="795"/>
      <c r="H8" s="795"/>
      <c r="I8" s="795"/>
      <c r="J8" s="795"/>
      <c r="K8" s="796"/>
    </row>
    <row r="9" spans="1:12" s="34" customFormat="1" ht="32.25" customHeight="1" x14ac:dyDescent="0.3">
      <c r="A9" s="122">
        <v>2</v>
      </c>
      <c r="B9" s="794" t="s">
        <v>469</v>
      </c>
      <c r="C9" s="795"/>
      <c r="D9" s="795"/>
      <c r="E9" s="795"/>
      <c r="F9" s="795"/>
      <c r="G9" s="795"/>
      <c r="H9" s="795"/>
      <c r="I9" s="795"/>
      <c r="J9" s="795"/>
      <c r="K9" s="796"/>
    </row>
    <row r="10" spans="1:12" ht="15.75" customHeight="1" x14ac:dyDescent="0.3">
      <c r="A10" s="122">
        <v>3</v>
      </c>
      <c r="B10" s="795" t="s">
        <v>327</v>
      </c>
      <c r="C10" s="795"/>
      <c r="D10" s="795"/>
      <c r="E10" s="795"/>
      <c r="F10" s="795"/>
      <c r="G10" s="795"/>
      <c r="H10" s="795"/>
      <c r="I10" s="795"/>
      <c r="J10" s="795"/>
      <c r="K10" s="796"/>
    </row>
    <row r="11" spans="1:12" ht="15.75" customHeight="1" x14ac:dyDescent="0.3">
      <c r="A11" s="122">
        <v>4</v>
      </c>
      <c r="B11" s="797" t="s">
        <v>192</v>
      </c>
      <c r="C11" s="797"/>
      <c r="D11" s="797"/>
      <c r="E11" s="797"/>
      <c r="F11" s="797"/>
      <c r="G11" s="797"/>
      <c r="H11" s="797"/>
      <c r="I11" s="797"/>
      <c r="J11" s="797"/>
      <c r="K11" s="798"/>
    </row>
    <row r="12" spans="1:12" ht="15.75" customHeight="1" x14ac:dyDescent="0.3">
      <c r="A12" s="122">
        <v>5</v>
      </c>
      <c r="B12" s="797" t="s">
        <v>203</v>
      </c>
      <c r="C12" s="797"/>
      <c r="D12" s="797"/>
      <c r="E12" s="797"/>
      <c r="F12" s="797"/>
      <c r="G12" s="797"/>
      <c r="H12" s="797"/>
      <c r="I12" s="797"/>
      <c r="J12" s="797"/>
      <c r="K12" s="798"/>
    </row>
    <row r="13" spans="1:12" ht="15.75" customHeight="1" x14ac:dyDescent="0.3">
      <c r="A13" s="122">
        <v>7</v>
      </c>
      <c r="B13" s="795" t="s">
        <v>204</v>
      </c>
      <c r="C13" s="795"/>
      <c r="D13" s="795"/>
      <c r="E13" s="795"/>
      <c r="F13" s="795"/>
      <c r="G13" s="795"/>
      <c r="H13" s="795"/>
      <c r="I13" s="795"/>
      <c r="J13" s="795"/>
      <c r="K13" s="796"/>
    </row>
    <row r="14" spans="1:12" ht="15.75" customHeight="1" x14ac:dyDescent="0.3">
      <c r="A14" s="122">
        <v>8</v>
      </c>
      <c r="B14" s="797" t="s">
        <v>205</v>
      </c>
      <c r="C14" s="797"/>
      <c r="D14" s="797"/>
      <c r="E14" s="797"/>
      <c r="F14" s="797"/>
      <c r="G14" s="797"/>
      <c r="H14" s="797"/>
      <c r="I14" s="797"/>
      <c r="J14" s="797"/>
      <c r="K14" s="798"/>
    </row>
    <row r="15" spans="1:12" ht="15.75" customHeight="1" x14ac:dyDescent="0.3">
      <c r="A15" s="122">
        <v>9</v>
      </c>
      <c r="B15" s="797" t="s">
        <v>206</v>
      </c>
      <c r="C15" s="797"/>
      <c r="D15" s="797"/>
      <c r="E15" s="797"/>
      <c r="F15" s="797"/>
      <c r="G15" s="797"/>
      <c r="H15" s="797"/>
      <c r="I15" s="797"/>
      <c r="J15" s="797"/>
      <c r="K15" s="798"/>
    </row>
    <row r="16" spans="1:12" ht="15.75" customHeight="1" x14ac:dyDescent="0.3">
      <c r="A16" s="122">
        <v>10</v>
      </c>
      <c r="B16" s="797" t="s">
        <v>199</v>
      </c>
      <c r="C16" s="797"/>
      <c r="D16" s="797"/>
      <c r="E16" s="797"/>
      <c r="F16" s="797"/>
      <c r="G16" s="797"/>
      <c r="H16" s="797"/>
      <c r="I16" s="797"/>
      <c r="J16" s="797"/>
      <c r="K16" s="798"/>
    </row>
    <row r="17" spans="1:11" s="34" customFormat="1" ht="18" customHeight="1" x14ac:dyDescent="0.3">
      <c r="A17" s="122">
        <v>11</v>
      </c>
      <c r="B17" s="797" t="s">
        <v>398</v>
      </c>
      <c r="C17" s="797"/>
      <c r="D17" s="797"/>
      <c r="E17" s="797"/>
      <c r="F17" s="797"/>
      <c r="G17" s="797"/>
      <c r="H17" s="797"/>
      <c r="I17" s="797"/>
      <c r="J17" s="797"/>
      <c r="K17" s="798"/>
    </row>
    <row r="18" spans="1:11" ht="15.75" customHeight="1" x14ac:dyDescent="0.3">
      <c r="A18" s="122">
        <v>12</v>
      </c>
      <c r="B18" s="797" t="s">
        <v>197</v>
      </c>
      <c r="C18" s="797"/>
      <c r="D18" s="797"/>
      <c r="E18" s="797"/>
      <c r="F18" s="797"/>
      <c r="G18" s="797"/>
      <c r="H18" s="797"/>
      <c r="I18" s="797"/>
      <c r="J18" s="797"/>
      <c r="K18" s="798"/>
    </row>
    <row r="19" spans="1:11" ht="32.1" customHeight="1" thickBot="1" x14ac:dyDescent="0.35">
      <c r="A19" s="123">
        <v>13</v>
      </c>
      <c r="B19" s="799" t="s">
        <v>395</v>
      </c>
      <c r="C19" s="799"/>
      <c r="D19" s="799"/>
      <c r="E19" s="799"/>
      <c r="F19" s="799"/>
      <c r="G19" s="799"/>
      <c r="H19" s="799"/>
      <c r="I19" s="799"/>
      <c r="J19" s="799"/>
      <c r="K19" s="800"/>
    </row>
    <row r="20" spans="1:11" s="157" customFormat="1" ht="18" customHeight="1" thickBot="1" x14ac:dyDescent="0.35">
      <c r="A20" s="939" t="s">
        <v>502</v>
      </c>
      <c r="B20" s="820" t="s">
        <v>779</v>
      </c>
      <c r="C20" s="821"/>
      <c r="D20" s="822"/>
      <c r="E20" s="820"/>
      <c r="F20" s="821"/>
      <c r="G20" s="822"/>
      <c r="H20" s="925"/>
      <c r="I20" s="926"/>
      <c r="J20" s="927"/>
      <c r="K20" s="127"/>
    </row>
    <row r="21" spans="1:11" ht="18" customHeight="1" thickBot="1" x14ac:dyDescent="0.35">
      <c r="A21" s="940"/>
      <c r="B21" s="820" t="s">
        <v>749</v>
      </c>
      <c r="C21" s="821"/>
      <c r="D21" s="822"/>
      <c r="E21" s="820"/>
      <c r="F21" s="821"/>
      <c r="G21" s="822"/>
      <c r="H21" s="925"/>
      <c r="I21" s="926"/>
      <c r="J21" s="927"/>
      <c r="K21" s="343"/>
    </row>
    <row r="22" spans="1:11" s="157" customFormat="1" ht="18" customHeight="1" thickBot="1" x14ac:dyDescent="0.35">
      <c r="A22" s="941"/>
      <c r="B22" s="820"/>
      <c r="C22" s="821"/>
      <c r="D22" s="822"/>
      <c r="E22" s="820"/>
      <c r="F22" s="821"/>
      <c r="G22" s="822"/>
      <c r="H22" s="925"/>
      <c r="I22" s="926"/>
      <c r="J22" s="927"/>
      <c r="K22" s="284"/>
    </row>
    <row r="23" spans="1:11" ht="32.1" customHeight="1" x14ac:dyDescent="0.3">
      <c r="A23" s="150" t="s">
        <v>41</v>
      </c>
      <c r="B23" s="915" t="s">
        <v>42</v>
      </c>
      <c r="C23" s="916"/>
      <c r="D23" s="916"/>
      <c r="E23" s="916"/>
      <c r="F23" s="917"/>
      <c r="G23" s="151" t="s">
        <v>43</v>
      </c>
      <c r="H23" s="361" t="s">
        <v>44</v>
      </c>
      <c r="I23" s="152" t="s">
        <v>45</v>
      </c>
      <c r="J23" s="153" t="s">
        <v>46</v>
      </c>
      <c r="K23" s="154" t="s">
        <v>47</v>
      </c>
    </row>
    <row r="24" spans="1:11" ht="18" customHeight="1" x14ac:dyDescent="0.3">
      <c r="A24" s="136" t="s">
        <v>644</v>
      </c>
      <c r="B24" s="928" t="s">
        <v>683</v>
      </c>
      <c r="C24" s="929"/>
      <c r="D24" s="929"/>
      <c r="E24" s="929"/>
      <c r="F24" s="930"/>
      <c r="G24" s="655" t="s">
        <v>780</v>
      </c>
      <c r="H24" s="655">
        <v>3</v>
      </c>
      <c r="I24" s="118">
        <v>62</v>
      </c>
      <c r="J24" s="119">
        <v>0.73599999999999999</v>
      </c>
      <c r="K24" s="135">
        <f>SUM(H24*I24)*(1-J24)</f>
        <v>49.103999999999999</v>
      </c>
    </row>
    <row r="25" spans="1:11" ht="18" customHeight="1" x14ac:dyDescent="0.3">
      <c r="A25" s="136" t="s">
        <v>561</v>
      </c>
      <c r="B25" s="928" t="s">
        <v>596</v>
      </c>
      <c r="C25" s="929"/>
      <c r="D25" s="929"/>
      <c r="E25" s="929"/>
      <c r="F25" s="930"/>
      <c r="G25" s="655" t="s">
        <v>781</v>
      </c>
      <c r="H25" s="655">
        <v>26</v>
      </c>
      <c r="I25" s="118">
        <v>235</v>
      </c>
      <c r="J25" s="119">
        <v>0.73599999999999999</v>
      </c>
      <c r="K25" s="135">
        <f t="shared" ref="K25:K88" si="0">SUM(H25*I25)*(1-J25)</f>
        <v>1613.04</v>
      </c>
    </row>
    <row r="26" spans="1:11" ht="18" customHeight="1" x14ac:dyDescent="0.3">
      <c r="A26" s="136" t="s">
        <v>645</v>
      </c>
      <c r="B26" s="928" t="s">
        <v>686</v>
      </c>
      <c r="C26" s="929"/>
      <c r="D26" s="929"/>
      <c r="E26" s="929"/>
      <c r="F26" s="930"/>
      <c r="G26" s="655" t="s">
        <v>781</v>
      </c>
      <c r="H26" s="655">
        <v>10</v>
      </c>
      <c r="I26" s="118">
        <v>285</v>
      </c>
      <c r="J26" s="119">
        <v>0.73599999999999999</v>
      </c>
      <c r="K26" s="135">
        <f t="shared" si="0"/>
        <v>752.40000000000009</v>
      </c>
    </row>
    <row r="27" spans="1:11" ht="18" customHeight="1" x14ac:dyDescent="0.3">
      <c r="A27" s="136" t="s">
        <v>646</v>
      </c>
      <c r="B27" s="928" t="s">
        <v>687</v>
      </c>
      <c r="C27" s="929"/>
      <c r="D27" s="929"/>
      <c r="E27" s="929"/>
      <c r="F27" s="930"/>
      <c r="G27" s="655" t="s">
        <v>781</v>
      </c>
      <c r="H27" s="655">
        <v>2</v>
      </c>
      <c r="I27" s="118">
        <v>153</v>
      </c>
      <c r="J27" s="119">
        <v>0.73599999999999999</v>
      </c>
      <c r="K27" s="135">
        <f t="shared" si="0"/>
        <v>80.784000000000006</v>
      </c>
    </row>
    <row r="28" spans="1:11" ht="18" customHeight="1" x14ac:dyDescent="0.3">
      <c r="A28" s="136" t="s">
        <v>648</v>
      </c>
      <c r="B28" s="928" t="s">
        <v>688</v>
      </c>
      <c r="C28" s="929"/>
      <c r="D28" s="929"/>
      <c r="E28" s="929"/>
      <c r="F28" s="930"/>
      <c r="G28" s="655" t="s">
        <v>782</v>
      </c>
      <c r="H28" s="655">
        <v>12</v>
      </c>
      <c r="I28" s="118">
        <v>42</v>
      </c>
      <c r="J28" s="119">
        <v>0.73599999999999999</v>
      </c>
      <c r="K28" s="135">
        <f t="shared" si="0"/>
        <v>133.05600000000001</v>
      </c>
    </row>
    <row r="29" spans="1:11" ht="18" customHeight="1" x14ac:dyDescent="0.3">
      <c r="A29" s="136" t="s">
        <v>647</v>
      </c>
      <c r="B29" s="928" t="s">
        <v>689</v>
      </c>
      <c r="C29" s="929"/>
      <c r="D29" s="929"/>
      <c r="E29" s="929"/>
      <c r="F29" s="930"/>
      <c r="G29" s="655" t="s">
        <v>782</v>
      </c>
      <c r="H29" s="655">
        <v>12</v>
      </c>
      <c r="I29" s="118">
        <v>42</v>
      </c>
      <c r="J29" s="119">
        <v>0.73599999999999999</v>
      </c>
      <c r="K29" s="135">
        <f t="shared" si="0"/>
        <v>133.05600000000001</v>
      </c>
    </row>
    <row r="30" spans="1:11" ht="18" customHeight="1" x14ac:dyDescent="0.3">
      <c r="A30" s="136" t="s">
        <v>649</v>
      </c>
      <c r="B30" s="928" t="s">
        <v>690</v>
      </c>
      <c r="C30" s="929"/>
      <c r="D30" s="929"/>
      <c r="E30" s="929"/>
      <c r="F30" s="930"/>
      <c r="G30" s="655" t="s">
        <v>782</v>
      </c>
      <c r="H30" s="655">
        <v>12</v>
      </c>
      <c r="I30" s="118">
        <v>42</v>
      </c>
      <c r="J30" s="119">
        <v>0.73599999999999999</v>
      </c>
      <c r="K30" s="135">
        <f t="shared" si="0"/>
        <v>133.05600000000001</v>
      </c>
    </row>
    <row r="31" spans="1:11" ht="18" customHeight="1" x14ac:dyDescent="0.3">
      <c r="A31" s="136" t="s">
        <v>650</v>
      </c>
      <c r="B31" s="928" t="s">
        <v>691</v>
      </c>
      <c r="C31" s="929"/>
      <c r="D31" s="929"/>
      <c r="E31" s="929"/>
      <c r="F31" s="930"/>
      <c r="G31" s="655" t="s">
        <v>782</v>
      </c>
      <c r="H31" s="655">
        <v>12</v>
      </c>
      <c r="I31" s="118">
        <v>42</v>
      </c>
      <c r="J31" s="119">
        <v>0.73599999999999999</v>
      </c>
      <c r="K31" s="135">
        <f t="shared" si="0"/>
        <v>133.05600000000001</v>
      </c>
    </row>
    <row r="32" spans="1:11" ht="18" customHeight="1" x14ac:dyDescent="0.3">
      <c r="A32" s="136" t="s">
        <v>651</v>
      </c>
      <c r="B32" s="928" t="s">
        <v>692</v>
      </c>
      <c r="C32" s="929"/>
      <c r="D32" s="929"/>
      <c r="E32" s="929"/>
      <c r="F32" s="930"/>
      <c r="G32" s="655" t="s">
        <v>782</v>
      </c>
      <c r="H32" s="655">
        <v>2</v>
      </c>
      <c r="I32" s="118">
        <v>248</v>
      </c>
      <c r="J32" s="119">
        <v>0.73599999999999999</v>
      </c>
      <c r="K32" s="135">
        <f t="shared" si="0"/>
        <v>130.94400000000002</v>
      </c>
    </row>
    <row r="33" spans="1:11" ht="18" customHeight="1" x14ac:dyDescent="0.3">
      <c r="A33" s="136" t="s">
        <v>652</v>
      </c>
      <c r="B33" s="928" t="s">
        <v>693</v>
      </c>
      <c r="C33" s="929"/>
      <c r="D33" s="929"/>
      <c r="E33" s="929"/>
      <c r="F33" s="930"/>
      <c r="G33" s="655" t="s">
        <v>740</v>
      </c>
      <c r="H33" s="655">
        <v>23</v>
      </c>
      <c r="I33" s="118">
        <v>383</v>
      </c>
      <c r="J33" s="119">
        <v>0.73599999999999999</v>
      </c>
      <c r="K33" s="135">
        <f t="shared" si="0"/>
        <v>2325.576</v>
      </c>
    </row>
    <row r="34" spans="1:11" ht="18" customHeight="1" x14ac:dyDescent="0.3">
      <c r="A34" s="136" t="s">
        <v>567</v>
      </c>
      <c r="B34" s="928" t="s">
        <v>602</v>
      </c>
      <c r="C34" s="929"/>
      <c r="D34" s="929"/>
      <c r="E34" s="929"/>
      <c r="F34" s="930"/>
      <c r="G34" s="655" t="s">
        <v>783</v>
      </c>
      <c r="H34" s="655">
        <v>1</v>
      </c>
      <c r="I34" s="118">
        <v>317</v>
      </c>
      <c r="J34" s="119">
        <v>0.73599999999999999</v>
      </c>
      <c r="K34" s="135">
        <f t="shared" si="0"/>
        <v>83.688000000000002</v>
      </c>
    </row>
    <row r="35" spans="1:11" ht="18" customHeight="1" x14ac:dyDescent="0.3">
      <c r="A35" s="136" t="s">
        <v>568</v>
      </c>
      <c r="B35" s="928" t="s">
        <v>603</v>
      </c>
      <c r="C35" s="929"/>
      <c r="D35" s="929"/>
      <c r="E35" s="929"/>
      <c r="F35" s="930"/>
      <c r="G35" s="655" t="s">
        <v>784</v>
      </c>
      <c r="H35" s="655">
        <v>24</v>
      </c>
      <c r="I35" s="118">
        <v>938</v>
      </c>
      <c r="J35" s="119">
        <v>0.73599999999999999</v>
      </c>
      <c r="K35" s="135">
        <f t="shared" si="0"/>
        <v>5943.1680000000006</v>
      </c>
    </row>
    <row r="36" spans="1:11" ht="18" customHeight="1" x14ac:dyDescent="0.3">
      <c r="A36" s="136" t="s">
        <v>569</v>
      </c>
      <c r="B36" s="928" t="s">
        <v>604</v>
      </c>
      <c r="C36" s="929"/>
      <c r="D36" s="929"/>
      <c r="E36" s="929"/>
      <c r="F36" s="930"/>
      <c r="G36" s="655" t="s">
        <v>784</v>
      </c>
      <c r="H36" s="655">
        <v>25</v>
      </c>
      <c r="I36" s="118">
        <v>536</v>
      </c>
      <c r="J36" s="119">
        <v>0.73599999999999999</v>
      </c>
      <c r="K36" s="135">
        <f t="shared" si="0"/>
        <v>3537.6000000000004</v>
      </c>
    </row>
    <row r="37" spans="1:11" ht="18" customHeight="1" x14ac:dyDescent="0.3">
      <c r="A37" s="136" t="s">
        <v>741</v>
      </c>
      <c r="B37" s="928" t="s">
        <v>742</v>
      </c>
      <c r="C37" s="929"/>
      <c r="D37" s="929"/>
      <c r="E37" s="929"/>
      <c r="F37" s="930"/>
      <c r="G37" s="655" t="s">
        <v>743</v>
      </c>
      <c r="H37" s="655">
        <v>23</v>
      </c>
      <c r="I37" s="118">
        <v>2224</v>
      </c>
      <c r="J37" s="119">
        <v>0.73599999999999999</v>
      </c>
      <c r="K37" s="135">
        <f t="shared" si="0"/>
        <v>13504.128000000001</v>
      </c>
    </row>
    <row r="38" spans="1:11" ht="18" customHeight="1" x14ac:dyDescent="0.3">
      <c r="A38" s="136" t="s">
        <v>570</v>
      </c>
      <c r="B38" s="928" t="s">
        <v>605</v>
      </c>
      <c r="C38" s="929"/>
      <c r="D38" s="929"/>
      <c r="E38" s="929"/>
      <c r="F38" s="930"/>
      <c r="G38" s="655" t="s">
        <v>785</v>
      </c>
      <c r="H38" s="655">
        <v>24</v>
      </c>
      <c r="I38" s="118">
        <v>192</v>
      </c>
      <c r="J38" s="119">
        <v>0.73599999999999999</v>
      </c>
      <c r="K38" s="135">
        <f t="shared" si="0"/>
        <v>1216.5120000000002</v>
      </c>
    </row>
    <row r="39" spans="1:11" ht="18" customHeight="1" x14ac:dyDescent="0.3">
      <c r="A39" s="136" t="s">
        <v>653</v>
      </c>
      <c r="B39" s="928" t="s">
        <v>698</v>
      </c>
      <c r="C39" s="929"/>
      <c r="D39" s="929"/>
      <c r="E39" s="929"/>
      <c r="F39" s="930"/>
      <c r="G39" s="655" t="s">
        <v>786</v>
      </c>
      <c r="H39" s="655">
        <v>24</v>
      </c>
      <c r="I39" s="118">
        <v>91</v>
      </c>
      <c r="J39" s="119">
        <v>0.73599999999999999</v>
      </c>
      <c r="K39" s="135">
        <f t="shared" si="0"/>
        <v>576.57600000000002</v>
      </c>
    </row>
    <row r="40" spans="1:11" ht="18" customHeight="1" x14ac:dyDescent="0.3">
      <c r="A40" s="136" t="s">
        <v>654</v>
      </c>
      <c r="B40" s="928" t="s">
        <v>700</v>
      </c>
      <c r="C40" s="929"/>
      <c r="D40" s="929"/>
      <c r="E40" s="929"/>
      <c r="F40" s="930"/>
      <c r="G40" s="655" t="s">
        <v>786</v>
      </c>
      <c r="H40" s="655">
        <v>24</v>
      </c>
      <c r="I40" s="118">
        <v>91</v>
      </c>
      <c r="J40" s="119">
        <v>0.73599999999999999</v>
      </c>
      <c r="K40" s="135">
        <f t="shared" si="0"/>
        <v>576.57600000000002</v>
      </c>
    </row>
    <row r="41" spans="1:11" ht="18" customHeight="1" x14ac:dyDescent="0.3">
      <c r="A41" s="136" t="s">
        <v>571</v>
      </c>
      <c r="B41" s="928" t="s">
        <v>606</v>
      </c>
      <c r="C41" s="929"/>
      <c r="D41" s="929"/>
      <c r="E41" s="929"/>
      <c r="F41" s="930"/>
      <c r="G41" s="655" t="s">
        <v>787</v>
      </c>
      <c r="H41" s="655">
        <v>24</v>
      </c>
      <c r="I41" s="118">
        <v>212</v>
      </c>
      <c r="J41" s="119">
        <v>0.73599999999999999</v>
      </c>
      <c r="K41" s="135">
        <f t="shared" si="0"/>
        <v>1343.232</v>
      </c>
    </row>
    <row r="42" spans="1:11" ht="18" customHeight="1" x14ac:dyDescent="0.3">
      <c r="A42" s="136" t="s">
        <v>572</v>
      </c>
      <c r="B42" s="928" t="s">
        <v>607</v>
      </c>
      <c r="C42" s="929"/>
      <c r="D42" s="929"/>
      <c r="E42" s="929"/>
      <c r="F42" s="930"/>
      <c r="G42" s="655" t="s">
        <v>788</v>
      </c>
      <c r="H42" s="655">
        <v>48</v>
      </c>
      <c r="I42" s="118">
        <v>721</v>
      </c>
      <c r="J42" s="119">
        <v>0.73599999999999999</v>
      </c>
      <c r="K42" s="135">
        <f t="shared" si="0"/>
        <v>9136.5120000000006</v>
      </c>
    </row>
    <row r="43" spans="1:11" ht="18" customHeight="1" x14ac:dyDescent="0.3">
      <c r="A43" s="136" t="s">
        <v>655</v>
      </c>
      <c r="B43" s="928" t="s">
        <v>592</v>
      </c>
      <c r="C43" s="929"/>
      <c r="D43" s="929"/>
      <c r="E43" s="929"/>
      <c r="F43" s="930"/>
      <c r="G43" s="655" t="s">
        <v>703</v>
      </c>
      <c r="H43" s="655">
        <v>25</v>
      </c>
      <c r="I43" s="118">
        <v>377</v>
      </c>
      <c r="J43" s="119">
        <v>0.73599999999999999</v>
      </c>
      <c r="K43" s="135">
        <f t="shared" si="0"/>
        <v>2488.2000000000003</v>
      </c>
    </row>
    <row r="44" spans="1:11" ht="18" customHeight="1" x14ac:dyDescent="0.3">
      <c r="A44" s="136" t="s">
        <v>656</v>
      </c>
      <c r="B44" s="928" t="s">
        <v>704</v>
      </c>
      <c r="C44" s="929"/>
      <c r="D44" s="929"/>
      <c r="E44" s="929"/>
      <c r="F44" s="930"/>
      <c r="G44" s="655" t="s">
        <v>703</v>
      </c>
      <c r="H44" s="655">
        <v>1</v>
      </c>
      <c r="I44" s="118">
        <v>412</v>
      </c>
      <c r="J44" s="119">
        <v>0.73599999999999999</v>
      </c>
      <c r="K44" s="135">
        <f t="shared" si="0"/>
        <v>108.768</v>
      </c>
    </row>
    <row r="45" spans="1:11" ht="18" customHeight="1" x14ac:dyDescent="0.3">
      <c r="A45" s="136" t="s">
        <v>657</v>
      </c>
      <c r="B45" s="928" t="s">
        <v>705</v>
      </c>
      <c r="C45" s="929"/>
      <c r="D45" s="929"/>
      <c r="E45" s="929"/>
      <c r="F45" s="930"/>
      <c r="G45" s="655" t="s">
        <v>729</v>
      </c>
      <c r="H45" s="655">
        <v>24</v>
      </c>
      <c r="I45" s="118">
        <v>636</v>
      </c>
      <c r="J45" s="119">
        <v>0.73599999999999999</v>
      </c>
      <c r="K45" s="135">
        <f t="shared" si="0"/>
        <v>4029.6960000000004</v>
      </c>
    </row>
    <row r="46" spans="1:11" ht="18" customHeight="1" x14ac:dyDescent="0.3">
      <c r="A46" s="136" t="s">
        <v>588</v>
      </c>
      <c r="B46" s="928" t="s">
        <v>623</v>
      </c>
      <c r="C46" s="929"/>
      <c r="D46" s="929"/>
      <c r="E46" s="929"/>
      <c r="F46" s="930"/>
      <c r="G46" s="655" t="s">
        <v>730</v>
      </c>
      <c r="H46" s="655">
        <v>12</v>
      </c>
      <c r="I46" s="118">
        <v>65</v>
      </c>
      <c r="J46" s="119">
        <v>0.73599999999999999</v>
      </c>
      <c r="K46" s="135">
        <f t="shared" si="0"/>
        <v>205.92000000000002</v>
      </c>
    </row>
    <row r="47" spans="1:11" ht="18" customHeight="1" x14ac:dyDescent="0.3">
      <c r="A47" s="136" t="s">
        <v>589</v>
      </c>
      <c r="B47" s="928" t="s">
        <v>624</v>
      </c>
      <c r="C47" s="929"/>
      <c r="D47" s="929"/>
      <c r="E47" s="929"/>
      <c r="F47" s="930"/>
      <c r="G47" s="655" t="s">
        <v>730</v>
      </c>
      <c r="H47" s="655">
        <v>13</v>
      </c>
      <c r="I47" s="118">
        <v>65</v>
      </c>
      <c r="J47" s="119">
        <v>0.73599999999999999</v>
      </c>
      <c r="K47" s="135">
        <f t="shared" si="0"/>
        <v>223.08</v>
      </c>
    </row>
    <row r="48" spans="1:11" ht="18" customHeight="1" x14ac:dyDescent="0.3">
      <c r="A48" s="136" t="s">
        <v>751</v>
      </c>
      <c r="B48" s="928" t="s">
        <v>765</v>
      </c>
      <c r="C48" s="929"/>
      <c r="D48" s="929"/>
      <c r="E48" s="929"/>
      <c r="F48" s="930"/>
      <c r="G48" s="655" t="s">
        <v>789</v>
      </c>
      <c r="H48" s="655">
        <v>23</v>
      </c>
      <c r="I48" s="118">
        <v>198</v>
      </c>
      <c r="J48" s="119">
        <v>0.73599999999999999</v>
      </c>
      <c r="K48" s="135">
        <f t="shared" si="0"/>
        <v>1202.2560000000001</v>
      </c>
    </row>
    <row r="49" spans="1:11" ht="18" customHeight="1" x14ac:dyDescent="0.3">
      <c r="A49" s="136" t="s">
        <v>752</v>
      </c>
      <c r="B49" s="928" t="s">
        <v>766</v>
      </c>
      <c r="C49" s="929"/>
      <c r="D49" s="929"/>
      <c r="E49" s="929"/>
      <c r="F49" s="930"/>
      <c r="G49" s="655" t="s">
        <v>789</v>
      </c>
      <c r="H49" s="655">
        <v>23</v>
      </c>
      <c r="I49" s="118">
        <v>215</v>
      </c>
      <c r="J49" s="119">
        <v>0.73599999999999999</v>
      </c>
      <c r="K49" s="135">
        <f t="shared" si="0"/>
        <v>1305.48</v>
      </c>
    </row>
    <row r="50" spans="1:11" ht="18" customHeight="1" x14ac:dyDescent="0.3">
      <c r="A50" s="136" t="s">
        <v>753</v>
      </c>
      <c r="B50" s="928" t="s">
        <v>767</v>
      </c>
      <c r="C50" s="929"/>
      <c r="D50" s="929"/>
      <c r="E50" s="929"/>
      <c r="F50" s="930"/>
      <c r="G50" s="655" t="s">
        <v>789</v>
      </c>
      <c r="H50" s="655">
        <v>57</v>
      </c>
      <c r="I50" s="118">
        <v>224</v>
      </c>
      <c r="J50" s="119">
        <v>0.73599999999999999</v>
      </c>
      <c r="K50" s="135">
        <f t="shared" si="0"/>
        <v>3370.752</v>
      </c>
    </row>
    <row r="51" spans="1:11" ht="18" customHeight="1" x14ac:dyDescent="0.3">
      <c r="A51" s="136" t="s">
        <v>753</v>
      </c>
      <c r="B51" s="928" t="s">
        <v>767</v>
      </c>
      <c r="C51" s="929"/>
      <c r="D51" s="929"/>
      <c r="E51" s="929"/>
      <c r="F51" s="930"/>
      <c r="G51" s="655" t="s">
        <v>789</v>
      </c>
      <c r="H51" s="655">
        <v>22</v>
      </c>
      <c r="I51" s="118">
        <v>224</v>
      </c>
      <c r="J51" s="119">
        <v>0.73599999999999999</v>
      </c>
      <c r="K51" s="135">
        <f t="shared" si="0"/>
        <v>1300.992</v>
      </c>
    </row>
    <row r="52" spans="1:11" ht="18" customHeight="1" x14ac:dyDescent="0.3">
      <c r="A52" s="136" t="s">
        <v>658</v>
      </c>
      <c r="B52" s="928" t="s">
        <v>706</v>
      </c>
      <c r="C52" s="929"/>
      <c r="D52" s="929"/>
      <c r="E52" s="929"/>
      <c r="F52" s="930"/>
      <c r="G52" s="655" t="s">
        <v>731</v>
      </c>
      <c r="H52" s="655">
        <v>3</v>
      </c>
      <c r="I52" s="118">
        <v>284</v>
      </c>
      <c r="J52" s="119">
        <v>0.73599999999999999</v>
      </c>
      <c r="K52" s="135">
        <f t="shared" si="0"/>
        <v>224.928</v>
      </c>
    </row>
    <row r="53" spans="1:11" ht="18" customHeight="1" x14ac:dyDescent="0.3">
      <c r="A53" s="136" t="s">
        <v>659</v>
      </c>
      <c r="B53" s="928" t="s">
        <v>707</v>
      </c>
      <c r="C53" s="929"/>
      <c r="D53" s="929"/>
      <c r="E53" s="929"/>
      <c r="F53" s="930"/>
      <c r="G53" s="655" t="s">
        <v>731</v>
      </c>
      <c r="H53" s="655">
        <v>23</v>
      </c>
      <c r="I53" s="118">
        <v>278</v>
      </c>
      <c r="J53" s="119">
        <v>0.73599999999999999</v>
      </c>
      <c r="K53" s="135">
        <f t="shared" si="0"/>
        <v>1688.0160000000001</v>
      </c>
    </row>
    <row r="54" spans="1:11" ht="18" customHeight="1" x14ac:dyDescent="0.3">
      <c r="A54" s="136" t="s">
        <v>660</v>
      </c>
      <c r="B54" s="928" t="s">
        <v>708</v>
      </c>
      <c r="C54" s="929"/>
      <c r="D54" s="929"/>
      <c r="E54" s="929"/>
      <c r="F54" s="930"/>
      <c r="G54" s="655" t="s">
        <v>731</v>
      </c>
      <c r="H54" s="655">
        <v>23</v>
      </c>
      <c r="I54" s="118">
        <v>295</v>
      </c>
      <c r="J54" s="119">
        <v>0.73599999999999999</v>
      </c>
      <c r="K54" s="135">
        <f t="shared" si="0"/>
        <v>1791.24</v>
      </c>
    </row>
    <row r="55" spans="1:11" ht="18" customHeight="1" x14ac:dyDescent="0.3">
      <c r="A55" s="136" t="s">
        <v>661</v>
      </c>
      <c r="B55" s="928" t="s">
        <v>709</v>
      </c>
      <c r="C55" s="929"/>
      <c r="D55" s="929"/>
      <c r="E55" s="929"/>
      <c r="F55" s="930"/>
      <c r="G55" s="655" t="s">
        <v>731</v>
      </c>
      <c r="H55" s="655">
        <v>1</v>
      </c>
      <c r="I55" s="118">
        <v>316</v>
      </c>
      <c r="J55" s="119">
        <v>0.73599999999999999</v>
      </c>
      <c r="K55" s="135">
        <f t="shared" si="0"/>
        <v>83.424000000000007</v>
      </c>
    </row>
    <row r="56" spans="1:11" ht="18" customHeight="1" x14ac:dyDescent="0.3">
      <c r="A56" s="136" t="s">
        <v>661</v>
      </c>
      <c r="B56" s="928" t="s">
        <v>709</v>
      </c>
      <c r="C56" s="929"/>
      <c r="D56" s="929"/>
      <c r="E56" s="929"/>
      <c r="F56" s="930"/>
      <c r="G56" s="655" t="s">
        <v>731</v>
      </c>
      <c r="H56" s="655">
        <v>57</v>
      </c>
      <c r="I56" s="118">
        <v>316</v>
      </c>
      <c r="J56" s="119">
        <v>0.73599999999999999</v>
      </c>
      <c r="K56" s="135">
        <f t="shared" si="0"/>
        <v>4755.1680000000006</v>
      </c>
    </row>
    <row r="57" spans="1:11" ht="18" customHeight="1" x14ac:dyDescent="0.3">
      <c r="A57" s="136" t="s">
        <v>661</v>
      </c>
      <c r="B57" s="928" t="s">
        <v>709</v>
      </c>
      <c r="C57" s="929"/>
      <c r="D57" s="929"/>
      <c r="E57" s="929"/>
      <c r="F57" s="930"/>
      <c r="G57" s="655" t="s">
        <v>731</v>
      </c>
      <c r="H57" s="655">
        <v>22</v>
      </c>
      <c r="I57" s="118">
        <v>316</v>
      </c>
      <c r="J57" s="119">
        <v>0.73599999999999999</v>
      </c>
      <c r="K57" s="135">
        <f t="shared" si="0"/>
        <v>1835.328</v>
      </c>
    </row>
    <row r="58" spans="1:11" ht="18" customHeight="1" x14ac:dyDescent="0.3">
      <c r="A58" s="136" t="s">
        <v>754</v>
      </c>
      <c r="B58" s="928" t="s">
        <v>768</v>
      </c>
      <c r="C58" s="929"/>
      <c r="D58" s="929"/>
      <c r="E58" s="929"/>
      <c r="F58" s="930"/>
      <c r="G58" s="655" t="s">
        <v>734</v>
      </c>
      <c r="H58" s="655">
        <v>1</v>
      </c>
      <c r="I58" s="118">
        <v>115</v>
      </c>
      <c r="J58" s="119">
        <v>0.73599999999999999</v>
      </c>
      <c r="K58" s="135">
        <f t="shared" si="0"/>
        <v>30.360000000000003</v>
      </c>
    </row>
    <row r="59" spans="1:11" ht="18" customHeight="1" x14ac:dyDescent="0.3">
      <c r="A59" s="136" t="s">
        <v>662</v>
      </c>
      <c r="B59" s="928" t="s">
        <v>710</v>
      </c>
      <c r="C59" s="929"/>
      <c r="D59" s="929"/>
      <c r="E59" s="929"/>
      <c r="F59" s="930"/>
      <c r="G59" s="655" t="s">
        <v>732</v>
      </c>
      <c r="H59" s="655">
        <v>1</v>
      </c>
      <c r="I59" s="118">
        <v>79</v>
      </c>
      <c r="J59" s="119">
        <v>0.73599999999999999</v>
      </c>
      <c r="K59" s="135">
        <f t="shared" si="0"/>
        <v>20.856000000000002</v>
      </c>
    </row>
    <row r="60" spans="1:11" ht="18" customHeight="1" x14ac:dyDescent="0.3">
      <c r="A60" s="136" t="s">
        <v>755</v>
      </c>
      <c r="B60" s="928" t="s">
        <v>769</v>
      </c>
      <c r="C60" s="929"/>
      <c r="D60" s="929"/>
      <c r="E60" s="929"/>
      <c r="F60" s="930"/>
      <c r="G60" s="655" t="s">
        <v>733</v>
      </c>
      <c r="H60" s="655">
        <v>23</v>
      </c>
      <c r="I60" s="118">
        <v>51</v>
      </c>
      <c r="J60" s="119">
        <v>0.73599999999999999</v>
      </c>
      <c r="K60" s="135">
        <f t="shared" si="0"/>
        <v>309.67200000000003</v>
      </c>
    </row>
    <row r="61" spans="1:11" ht="18" customHeight="1" x14ac:dyDescent="0.3">
      <c r="A61" s="136" t="s">
        <v>756</v>
      </c>
      <c r="B61" s="928" t="s">
        <v>770</v>
      </c>
      <c r="C61" s="929"/>
      <c r="D61" s="929"/>
      <c r="E61" s="929"/>
      <c r="F61" s="930"/>
      <c r="G61" s="655" t="s">
        <v>733</v>
      </c>
      <c r="H61" s="655">
        <v>23</v>
      </c>
      <c r="I61" s="118">
        <v>60</v>
      </c>
      <c r="J61" s="119">
        <v>0.73599999999999999</v>
      </c>
      <c r="K61" s="135">
        <f t="shared" si="0"/>
        <v>364.32</v>
      </c>
    </row>
    <row r="62" spans="1:11" ht="18" customHeight="1" x14ac:dyDescent="0.3">
      <c r="A62" s="136" t="s">
        <v>665</v>
      </c>
      <c r="B62" s="928" t="s">
        <v>713</v>
      </c>
      <c r="C62" s="929"/>
      <c r="D62" s="929"/>
      <c r="E62" s="929"/>
      <c r="F62" s="930"/>
      <c r="G62" s="655" t="s">
        <v>732</v>
      </c>
      <c r="H62" s="655">
        <v>1</v>
      </c>
      <c r="I62" s="118">
        <v>94</v>
      </c>
      <c r="J62" s="119">
        <v>0.73599999999999999</v>
      </c>
      <c r="K62" s="135">
        <f t="shared" si="0"/>
        <v>24.816000000000003</v>
      </c>
    </row>
    <row r="63" spans="1:11" ht="18" customHeight="1" x14ac:dyDescent="0.3">
      <c r="A63" s="136" t="s">
        <v>666</v>
      </c>
      <c r="B63" s="928" t="s">
        <v>714</v>
      </c>
      <c r="C63" s="929"/>
      <c r="D63" s="929"/>
      <c r="E63" s="929"/>
      <c r="F63" s="930"/>
      <c r="G63" s="655" t="s">
        <v>734</v>
      </c>
      <c r="H63" s="655">
        <v>2</v>
      </c>
      <c r="I63" s="118">
        <v>154</v>
      </c>
      <c r="J63" s="119">
        <v>0.73599999999999999</v>
      </c>
      <c r="K63" s="135">
        <f t="shared" si="0"/>
        <v>81.311999999999998</v>
      </c>
    </row>
    <row r="64" spans="1:11" ht="18" customHeight="1" x14ac:dyDescent="0.3">
      <c r="A64" s="136" t="s">
        <v>757</v>
      </c>
      <c r="B64" s="928" t="s">
        <v>771</v>
      </c>
      <c r="C64" s="929"/>
      <c r="D64" s="929"/>
      <c r="E64" s="929"/>
      <c r="F64" s="930"/>
      <c r="G64" s="655" t="s">
        <v>733</v>
      </c>
      <c r="H64" s="655">
        <v>81</v>
      </c>
      <c r="I64" s="118">
        <v>75</v>
      </c>
      <c r="J64" s="119">
        <v>0.73599999999999999</v>
      </c>
      <c r="K64" s="135">
        <f t="shared" si="0"/>
        <v>1603.8000000000002</v>
      </c>
    </row>
    <row r="65" spans="1:11" ht="18" customHeight="1" x14ac:dyDescent="0.3">
      <c r="A65" s="136" t="s">
        <v>670</v>
      </c>
      <c r="B65" s="928" t="s">
        <v>718</v>
      </c>
      <c r="C65" s="929"/>
      <c r="D65" s="929"/>
      <c r="E65" s="929"/>
      <c r="F65" s="930"/>
      <c r="G65" s="655" t="s">
        <v>734</v>
      </c>
      <c r="H65" s="655">
        <v>1</v>
      </c>
      <c r="I65" s="118">
        <v>165</v>
      </c>
      <c r="J65" s="119">
        <v>0.73599999999999999</v>
      </c>
      <c r="K65" s="135">
        <f t="shared" si="0"/>
        <v>43.56</v>
      </c>
    </row>
    <row r="66" spans="1:11" ht="18" customHeight="1" x14ac:dyDescent="0.3">
      <c r="A66" s="137" t="s">
        <v>758</v>
      </c>
      <c r="B66" s="928" t="s">
        <v>772</v>
      </c>
      <c r="C66" s="929"/>
      <c r="D66" s="929"/>
      <c r="E66" s="929"/>
      <c r="F66" s="930"/>
      <c r="G66" s="120" t="s">
        <v>732</v>
      </c>
      <c r="H66" s="655">
        <v>47</v>
      </c>
      <c r="I66" s="118">
        <v>145</v>
      </c>
      <c r="J66" s="119">
        <v>0.73599999999999999</v>
      </c>
      <c r="K66" s="135">
        <f t="shared" si="0"/>
        <v>1799.16</v>
      </c>
    </row>
    <row r="67" spans="1:11" ht="18" customHeight="1" x14ac:dyDescent="0.3">
      <c r="A67" s="137" t="s">
        <v>759</v>
      </c>
      <c r="B67" s="928" t="s">
        <v>773</v>
      </c>
      <c r="C67" s="929"/>
      <c r="D67" s="929"/>
      <c r="E67" s="929"/>
      <c r="F67" s="930"/>
      <c r="G67" s="120" t="s">
        <v>734</v>
      </c>
      <c r="H67" s="655">
        <v>7</v>
      </c>
      <c r="I67" s="118">
        <v>203</v>
      </c>
      <c r="J67" s="119">
        <v>0.73599999999999999</v>
      </c>
      <c r="K67" s="135">
        <f t="shared" si="0"/>
        <v>375.14400000000001</v>
      </c>
    </row>
    <row r="68" spans="1:11" ht="18" customHeight="1" x14ac:dyDescent="0.3">
      <c r="A68" s="137" t="s">
        <v>760</v>
      </c>
      <c r="B68" s="928" t="s">
        <v>774</v>
      </c>
      <c r="C68" s="929"/>
      <c r="D68" s="929"/>
      <c r="E68" s="929"/>
      <c r="F68" s="930"/>
      <c r="G68" s="120" t="s">
        <v>734</v>
      </c>
      <c r="H68" s="655">
        <v>22</v>
      </c>
      <c r="I68" s="118">
        <v>203</v>
      </c>
      <c r="J68" s="119">
        <v>0.73599999999999999</v>
      </c>
      <c r="K68" s="135">
        <f t="shared" si="0"/>
        <v>1179.0240000000001</v>
      </c>
    </row>
    <row r="69" spans="1:11" ht="18" customHeight="1" x14ac:dyDescent="0.3">
      <c r="A69" s="136" t="s">
        <v>761</v>
      </c>
      <c r="B69" s="928" t="s">
        <v>775</v>
      </c>
      <c r="C69" s="929"/>
      <c r="D69" s="929"/>
      <c r="E69" s="929"/>
      <c r="F69" s="930"/>
      <c r="G69" s="655" t="s">
        <v>734</v>
      </c>
      <c r="H69" s="655">
        <v>10</v>
      </c>
      <c r="I69" s="118">
        <v>168</v>
      </c>
      <c r="J69" s="119">
        <v>0.73599999999999999</v>
      </c>
      <c r="K69" s="135">
        <f t="shared" si="0"/>
        <v>443.52000000000004</v>
      </c>
    </row>
    <row r="70" spans="1:11" ht="18" customHeight="1" x14ac:dyDescent="0.3">
      <c r="A70" s="136" t="s">
        <v>672</v>
      </c>
      <c r="B70" s="928" t="s">
        <v>720</v>
      </c>
      <c r="C70" s="929"/>
      <c r="D70" s="929"/>
      <c r="E70" s="929"/>
      <c r="F70" s="930"/>
      <c r="G70" s="655" t="s">
        <v>735</v>
      </c>
      <c r="H70" s="655">
        <v>23</v>
      </c>
      <c r="I70" s="118">
        <v>368</v>
      </c>
      <c r="J70" s="119">
        <v>0.73599999999999999</v>
      </c>
      <c r="K70" s="135">
        <f t="shared" si="0"/>
        <v>2234.4960000000001</v>
      </c>
    </row>
    <row r="71" spans="1:11" ht="18" customHeight="1" x14ac:dyDescent="0.3">
      <c r="A71" s="136" t="s">
        <v>673</v>
      </c>
      <c r="B71" s="928" t="s">
        <v>721</v>
      </c>
      <c r="C71" s="929"/>
      <c r="D71" s="929"/>
      <c r="E71" s="929"/>
      <c r="F71" s="930"/>
      <c r="G71" s="655" t="s">
        <v>736</v>
      </c>
      <c r="H71" s="655">
        <v>12</v>
      </c>
      <c r="I71" s="118">
        <v>222</v>
      </c>
      <c r="J71" s="119">
        <v>0.73599999999999999</v>
      </c>
      <c r="K71" s="135">
        <f t="shared" si="0"/>
        <v>703.29600000000005</v>
      </c>
    </row>
    <row r="72" spans="1:11" ht="18" customHeight="1" x14ac:dyDescent="0.3">
      <c r="A72" s="136" t="s">
        <v>674</v>
      </c>
      <c r="B72" s="928" t="s">
        <v>722</v>
      </c>
      <c r="C72" s="929"/>
      <c r="D72" s="929"/>
      <c r="E72" s="929"/>
      <c r="F72" s="930"/>
      <c r="G72" s="655" t="s">
        <v>736</v>
      </c>
      <c r="H72" s="655">
        <v>11</v>
      </c>
      <c r="I72" s="118">
        <v>222</v>
      </c>
      <c r="J72" s="119">
        <v>0.73599999999999999</v>
      </c>
      <c r="K72" s="135">
        <f t="shared" si="0"/>
        <v>644.68799999999999</v>
      </c>
    </row>
    <row r="73" spans="1:11" ht="18" customHeight="1" x14ac:dyDescent="0.3">
      <c r="A73" s="136" t="s">
        <v>762</v>
      </c>
      <c r="B73" s="928" t="s">
        <v>776</v>
      </c>
      <c r="C73" s="929"/>
      <c r="D73" s="929"/>
      <c r="E73" s="929"/>
      <c r="F73" s="930"/>
      <c r="G73" s="655" t="s">
        <v>790</v>
      </c>
      <c r="H73" s="655">
        <v>46</v>
      </c>
      <c r="I73" s="118">
        <v>79</v>
      </c>
      <c r="J73" s="119">
        <v>0.73599999999999999</v>
      </c>
      <c r="K73" s="135">
        <f t="shared" si="0"/>
        <v>959.37600000000009</v>
      </c>
    </row>
    <row r="74" spans="1:11" ht="18" customHeight="1" x14ac:dyDescent="0.3">
      <c r="A74" s="136" t="s">
        <v>763</v>
      </c>
      <c r="B74" s="928" t="s">
        <v>777</v>
      </c>
      <c r="C74" s="929"/>
      <c r="D74" s="929"/>
      <c r="E74" s="929"/>
      <c r="F74" s="930"/>
      <c r="G74" s="655" t="s">
        <v>684</v>
      </c>
      <c r="H74" s="655">
        <v>46</v>
      </c>
      <c r="I74" s="118">
        <v>89</v>
      </c>
      <c r="J74" s="119">
        <v>0.73599999999999999</v>
      </c>
      <c r="K74" s="135">
        <f t="shared" si="0"/>
        <v>1080.816</v>
      </c>
    </row>
    <row r="75" spans="1:11" ht="18" customHeight="1" x14ac:dyDescent="0.3">
      <c r="A75" s="136" t="s">
        <v>764</v>
      </c>
      <c r="B75" s="928" t="s">
        <v>778</v>
      </c>
      <c r="C75" s="929"/>
      <c r="D75" s="929"/>
      <c r="E75" s="929"/>
      <c r="F75" s="930"/>
      <c r="G75" s="655" t="s">
        <v>790</v>
      </c>
      <c r="H75" s="655">
        <v>114</v>
      </c>
      <c r="I75" s="118">
        <v>102</v>
      </c>
      <c r="J75" s="119">
        <v>0.73599999999999999</v>
      </c>
      <c r="K75" s="135">
        <f t="shared" si="0"/>
        <v>3069.7920000000004</v>
      </c>
    </row>
    <row r="76" spans="1:11" ht="18" customHeight="1" x14ac:dyDescent="0.3">
      <c r="A76" s="136" t="s">
        <v>764</v>
      </c>
      <c r="B76" s="928" t="s">
        <v>778</v>
      </c>
      <c r="C76" s="929"/>
      <c r="D76" s="929"/>
      <c r="E76" s="929"/>
      <c r="F76" s="930"/>
      <c r="G76" s="655" t="s">
        <v>790</v>
      </c>
      <c r="H76" s="655">
        <v>44</v>
      </c>
      <c r="I76" s="118">
        <v>102</v>
      </c>
      <c r="J76" s="119">
        <v>0.73599999999999999</v>
      </c>
      <c r="K76" s="135">
        <f t="shared" si="0"/>
        <v>1184.8320000000001</v>
      </c>
    </row>
    <row r="77" spans="1:11" ht="18" customHeight="1" x14ac:dyDescent="0.3">
      <c r="A77" s="136"/>
      <c r="B77" s="928"/>
      <c r="C77" s="929"/>
      <c r="D77" s="929"/>
      <c r="E77" s="929"/>
      <c r="F77" s="930"/>
      <c r="G77" s="592"/>
      <c r="H77" s="592"/>
      <c r="I77" s="118"/>
      <c r="J77" s="119"/>
      <c r="K77" s="135">
        <f t="shared" si="0"/>
        <v>0</v>
      </c>
    </row>
    <row r="78" spans="1:11" ht="18" customHeight="1" x14ac:dyDescent="0.3">
      <c r="A78" s="136"/>
      <c r="B78" s="928"/>
      <c r="C78" s="929"/>
      <c r="D78" s="929"/>
      <c r="E78" s="929"/>
      <c r="F78" s="930"/>
      <c r="G78" s="592"/>
      <c r="H78" s="592"/>
      <c r="I78" s="118"/>
      <c r="J78" s="119"/>
      <c r="K78" s="135">
        <f t="shared" si="0"/>
        <v>0</v>
      </c>
    </row>
    <row r="79" spans="1:11" ht="18" customHeight="1" x14ac:dyDescent="0.3">
      <c r="A79" s="136"/>
      <c r="B79" s="928"/>
      <c r="C79" s="929"/>
      <c r="D79" s="929"/>
      <c r="E79" s="929"/>
      <c r="F79" s="930"/>
      <c r="G79" s="592"/>
      <c r="H79" s="592"/>
      <c r="I79" s="118"/>
      <c r="J79" s="119"/>
      <c r="K79" s="135">
        <f t="shared" si="0"/>
        <v>0</v>
      </c>
    </row>
    <row r="80" spans="1:11" ht="18" customHeight="1" x14ac:dyDescent="0.3">
      <c r="A80" s="136"/>
      <c r="B80" s="928"/>
      <c r="C80" s="929"/>
      <c r="D80" s="929"/>
      <c r="E80" s="929"/>
      <c r="F80" s="930"/>
      <c r="G80" s="592"/>
      <c r="H80" s="592"/>
      <c r="I80" s="118"/>
      <c r="J80" s="119"/>
      <c r="K80" s="135">
        <f t="shared" si="0"/>
        <v>0</v>
      </c>
    </row>
    <row r="81" spans="1:11" ht="18" customHeight="1" x14ac:dyDescent="0.3">
      <c r="A81" s="136"/>
      <c r="B81" s="928"/>
      <c r="C81" s="929"/>
      <c r="D81" s="929"/>
      <c r="E81" s="929"/>
      <c r="F81" s="930"/>
      <c r="G81" s="592"/>
      <c r="H81" s="592"/>
      <c r="I81" s="118"/>
      <c r="J81" s="119"/>
      <c r="K81" s="135">
        <f t="shared" si="0"/>
        <v>0</v>
      </c>
    </row>
    <row r="82" spans="1:11" ht="18" customHeight="1" x14ac:dyDescent="0.3">
      <c r="A82" s="136"/>
      <c r="B82" s="928"/>
      <c r="C82" s="929"/>
      <c r="D82" s="929"/>
      <c r="E82" s="929"/>
      <c r="F82" s="930"/>
      <c r="G82" s="592"/>
      <c r="H82" s="592"/>
      <c r="I82" s="118"/>
      <c r="J82" s="119"/>
      <c r="K82" s="135">
        <f t="shared" si="0"/>
        <v>0</v>
      </c>
    </row>
    <row r="83" spans="1:11" ht="18" customHeight="1" x14ac:dyDescent="0.3">
      <c r="A83" s="136"/>
      <c r="B83" s="928"/>
      <c r="C83" s="929"/>
      <c r="D83" s="929"/>
      <c r="E83" s="929"/>
      <c r="F83" s="930"/>
      <c r="G83" s="592"/>
      <c r="H83" s="592"/>
      <c r="I83" s="118"/>
      <c r="J83" s="119"/>
      <c r="K83" s="135">
        <f t="shared" si="0"/>
        <v>0</v>
      </c>
    </row>
    <row r="84" spans="1:11" ht="18" customHeight="1" x14ac:dyDescent="0.3">
      <c r="A84" s="136"/>
      <c r="B84" s="928"/>
      <c r="C84" s="929"/>
      <c r="D84" s="929"/>
      <c r="E84" s="929"/>
      <c r="F84" s="930"/>
      <c r="G84" s="592"/>
      <c r="H84" s="592"/>
      <c r="I84" s="118"/>
      <c r="J84" s="119"/>
      <c r="K84" s="135">
        <f t="shared" si="0"/>
        <v>0</v>
      </c>
    </row>
    <row r="85" spans="1:11" ht="18" customHeight="1" x14ac:dyDescent="0.3">
      <c r="A85" s="136"/>
      <c r="B85" s="928"/>
      <c r="C85" s="929"/>
      <c r="D85" s="929"/>
      <c r="E85" s="929"/>
      <c r="F85" s="930"/>
      <c r="G85" s="592"/>
      <c r="H85" s="592"/>
      <c r="I85" s="118"/>
      <c r="J85" s="119"/>
      <c r="K85" s="135">
        <f t="shared" si="0"/>
        <v>0</v>
      </c>
    </row>
    <row r="86" spans="1:11" ht="18" customHeight="1" x14ac:dyDescent="0.3">
      <c r="A86" s="136"/>
      <c r="B86" s="928"/>
      <c r="C86" s="929"/>
      <c r="D86" s="929"/>
      <c r="E86" s="929"/>
      <c r="F86" s="930"/>
      <c r="G86" s="592"/>
      <c r="H86" s="592"/>
      <c r="I86" s="118"/>
      <c r="J86" s="119"/>
      <c r="K86" s="135">
        <f t="shared" si="0"/>
        <v>0</v>
      </c>
    </row>
    <row r="87" spans="1:11" ht="18" customHeight="1" x14ac:dyDescent="0.3">
      <c r="A87" s="136"/>
      <c r="B87" s="928"/>
      <c r="C87" s="929"/>
      <c r="D87" s="929"/>
      <c r="E87" s="929"/>
      <c r="F87" s="930"/>
      <c r="G87" s="592"/>
      <c r="H87" s="592"/>
      <c r="I87" s="118"/>
      <c r="J87" s="119"/>
      <c r="K87" s="135">
        <f t="shared" si="0"/>
        <v>0</v>
      </c>
    </row>
    <row r="88" spans="1:11" ht="18" customHeight="1" x14ac:dyDescent="0.3">
      <c r="A88" s="136"/>
      <c r="B88" s="928"/>
      <c r="C88" s="929"/>
      <c r="D88" s="929"/>
      <c r="E88" s="929"/>
      <c r="F88" s="930"/>
      <c r="G88" s="592"/>
      <c r="H88" s="592"/>
      <c r="I88" s="118"/>
      <c r="J88" s="119"/>
      <c r="K88" s="135">
        <f t="shared" si="0"/>
        <v>0</v>
      </c>
    </row>
    <row r="89" spans="1:11" ht="18" customHeight="1" x14ac:dyDescent="0.3">
      <c r="A89" s="136"/>
      <c r="B89" s="928"/>
      <c r="C89" s="929"/>
      <c r="D89" s="929"/>
      <c r="E89" s="929"/>
      <c r="F89" s="930"/>
      <c r="G89" s="592"/>
      <c r="H89" s="592"/>
      <c r="I89" s="118"/>
      <c r="J89" s="119"/>
      <c r="K89" s="135">
        <f t="shared" ref="K89:K103" si="1">SUM(H89*I89)*(1-J89)</f>
        <v>0</v>
      </c>
    </row>
    <row r="90" spans="1:11" ht="18" customHeight="1" x14ac:dyDescent="0.3">
      <c r="A90" s="136"/>
      <c r="B90" s="928"/>
      <c r="C90" s="929"/>
      <c r="D90" s="929"/>
      <c r="E90" s="929"/>
      <c r="F90" s="930"/>
      <c r="G90" s="592"/>
      <c r="H90" s="592"/>
      <c r="I90" s="118"/>
      <c r="J90" s="119"/>
      <c r="K90" s="135">
        <f t="shared" si="1"/>
        <v>0</v>
      </c>
    </row>
    <row r="91" spans="1:11" ht="18" customHeight="1" x14ac:dyDescent="0.3">
      <c r="A91" s="137"/>
      <c r="B91" s="928"/>
      <c r="C91" s="929"/>
      <c r="D91" s="929"/>
      <c r="E91" s="929"/>
      <c r="F91" s="930"/>
      <c r="G91" s="120"/>
      <c r="H91" s="592"/>
      <c r="I91" s="118"/>
      <c r="J91" s="119"/>
      <c r="K91" s="135">
        <f t="shared" si="1"/>
        <v>0</v>
      </c>
    </row>
    <row r="92" spans="1:11" ht="18" customHeight="1" x14ac:dyDescent="0.3">
      <c r="A92" s="137"/>
      <c r="B92" s="928"/>
      <c r="C92" s="929"/>
      <c r="D92" s="929"/>
      <c r="E92" s="929"/>
      <c r="F92" s="930"/>
      <c r="G92" s="120"/>
      <c r="H92" s="592"/>
      <c r="I92" s="118"/>
      <c r="J92" s="119"/>
      <c r="K92" s="135">
        <f t="shared" si="1"/>
        <v>0</v>
      </c>
    </row>
    <row r="93" spans="1:11" ht="18" customHeight="1" x14ac:dyDescent="0.3">
      <c r="A93" s="137"/>
      <c r="B93" s="928"/>
      <c r="C93" s="929"/>
      <c r="D93" s="929"/>
      <c r="E93" s="929"/>
      <c r="F93" s="930"/>
      <c r="G93" s="120"/>
      <c r="H93" s="592"/>
      <c r="I93" s="118"/>
      <c r="J93" s="119"/>
      <c r="K93" s="135">
        <f t="shared" si="1"/>
        <v>0</v>
      </c>
    </row>
    <row r="94" spans="1:11" ht="18" customHeight="1" x14ac:dyDescent="0.3">
      <c r="A94" s="137"/>
      <c r="B94" s="928"/>
      <c r="C94" s="929"/>
      <c r="D94" s="929"/>
      <c r="E94" s="929"/>
      <c r="F94" s="930"/>
      <c r="G94" s="120"/>
      <c r="H94" s="592"/>
      <c r="I94" s="118"/>
      <c r="J94" s="119"/>
      <c r="K94" s="135">
        <f t="shared" si="1"/>
        <v>0</v>
      </c>
    </row>
    <row r="95" spans="1:11" ht="18" customHeight="1" x14ac:dyDescent="0.3">
      <c r="A95" s="137"/>
      <c r="B95" s="928"/>
      <c r="C95" s="929"/>
      <c r="D95" s="929"/>
      <c r="E95" s="929"/>
      <c r="F95" s="930"/>
      <c r="G95" s="120"/>
      <c r="H95" s="592"/>
      <c r="I95" s="118"/>
      <c r="J95" s="119"/>
      <c r="K95" s="135">
        <f t="shared" si="1"/>
        <v>0</v>
      </c>
    </row>
    <row r="96" spans="1:11" ht="18" customHeight="1" x14ac:dyDescent="0.3">
      <c r="A96" s="137"/>
      <c r="B96" s="928"/>
      <c r="C96" s="929"/>
      <c r="D96" s="929"/>
      <c r="E96" s="929"/>
      <c r="F96" s="930"/>
      <c r="G96" s="120"/>
      <c r="H96" s="592"/>
      <c r="I96" s="118"/>
      <c r="J96" s="119"/>
      <c r="K96" s="135">
        <f t="shared" si="1"/>
        <v>0</v>
      </c>
    </row>
    <row r="97" spans="1:11" ht="18" customHeight="1" x14ac:dyDescent="0.3">
      <c r="A97" s="137"/>
      <c r="B97" s="928"/>
      <c r="C97" s="929"/>
      <c r="D97" s="929"/>
      <c r="E97" s="929"/>
      <c r="F97" s="930"/>
      <c r="G97" s="120"/>
      <c r="H97" s="592"/>
      <c r="I97" s="118"/>
      <c r="J97" s="119"/>
      <c r="K97" s="135">
        <f t="shared" si="1"/>
        <v>0</v>
      </c>
    </row>
    <row r="98" spans="1:11" ht="18" customHeight="1" x14ac:dyDescent="0.3">
      <c r="A98" s="137"/>
      <c r="B98" s="928"/>
      <c r="C98" s="929"/>
      <c r="D98" s="929"/>
      <c r="E98" s="929"/>
      <c r="F98" s="930"/>
      <c r="G98" s="120"/>
      <c r="H98" s="592"/>
      <c r="I98" s="118"/>
      <c r="J98" s="119"/>
      <c r="K98" s="135">
        <f t="shared" si="1"/>
        <v>0</v>
      </c>
    </row>
    <row r="99" spans="1:11" ht="18" customHeight="1" x14ac:dyDescent="0.3">
      <c r="A99" s="137"/>
      <c r="B99" s="928"/>
      <c r="C99" s="929"/>
      <c r="D99" s="929"/>
      <c r="E99" s="929"/>
      <c r="F99" s="930"/>
      <c r="G99" s="120"/>
      <c r="H99" s="592"/>
      <c r="I99" s="118"/>
      <c r="J99" s="119"/>
      <c r="K99" s="135">
        <f t="shared" si="1"/>
        <v>0</v>
      </c>
    </row>
    <row r="100" spans="1:11" ht="18" customHeight="1" x14ac:dyDescent="0.3">
      <c r="A100" s="137"/>
      <c r="B100" s="928"/>
      <c r="C100" s="929"/>
      <c r="D100" s="929"/>
      <c r="E100" s="929"/>
      <c r="F100" s="930"/>
      <c r="G100" s="120"/>
      <c r="H100" s="592"/>
      <c r="I100" s="118"/>
      <c r="J100" s="119"/>
      <c r="K100" s="135">
        <f t="shared" si="1"/>
        <v>0</v>
      </c>
    </row>
    <row r="101" spans="1:11" ht="18" customHeight="1" x14ac:dyDescent="0.3">
      <c r="A101" s="137"/>
      <c r="B101" s="928"/>
      <c r="C101" s="929"/>
      <c r="D101" s="929"/>
      <c r="E101" s="929"/>
      <c r="F101" s="930"/>
      <c r="G101" s="120"/>
      <c r="H101" s="592"/>
      <c r="I101" s="118"/>
      <c r="J101" s="119"/>
      <c r="K101" s="135">
        <f t="shared" si="1"/>
        <v>0</v>
      </c>
    </row>
    <row r="102" spans="1:11" ht="18" customHeight="1" x14ac:dyDescent="0.3">
      <c r="A102" s="137"/>
      <c r="B102" s="928"/>
      <c r="C102" s="929"/>
      <c r="D102" s="929"/>
      <c r="E102" s="929"/>
      <c r="F102" s="930"/>
      <c r="G102" s="120"/>
      <c r="H102" s="592"/>
      <c r="I102" s="118"/>
      <c r="J102" s="119"/>
      <c r="K102" s="135">
        <f t="shared" si="1"/>
        <v>0</v>
      </c>
    </row>
    <row r="103" spans="1:11" ht="18" customHeight="1" x14ac:dyDescent="0.3">
      <c r="A103" s="137"/>
      <c r="B103" s="928"/>
      <c r="C103" s="929"/>
      <c r="D103" s="929"/>
      <c r="E103" s="929"/>
      <c r="F103" s="930"/>
      <c r="G103" s="120"/>
      <c r="H103" s="592"/>
      <c r="I103" s="118"/>
      <c r="J103" s="119"/>
      <c r="K103" s="135">
        <f t="shared" si="1"/>
        <v>0</v>
      </c>
    </row>
    <row r="104" spans="1:11" ht="18" customHeight="1" x14ac:dyDescent="0.3">
      <c r="A104" s="136"/>
      <c r="B104" s="928"/>
      <c r="C104" s="929"/>
      <c r="D104" s="929"/>
      <c r="E104" s="929"/>
      <c r="F104" s="930"/>
      <c r="G104" s="592"/>
      <c r="H104" s="592"/>
      <c r="I104" s="118"/>
      <c r="J104" s="119"/>
      <c r="K104" s="135">
        <f>SUM(H104*I104)*(1-J104)</f>
        <v>0</v>
      </c>
    </row>
    <row r="105" spans="1:11" ht="18" customHeight="1" x14ac:dyDescent="0.3">
      <c r="A105" s="136"/>
      <c r="B105" s="928"/>
      <c r="C105" s="929"/>
      <c r="D105" s="929"/>
      <c r="E105" s="929"/>
      <c r="F105" s="930"/>
      <c r="G105" s="592"/>
      <c r="H105" s="592"/>
      <c r="I105" s="118"/>
      <c r="J105" s="119"/>
      <c r="K105" s="135">
        <f t="shared" ref="K105:K168" si="2">SUM(H105*I105)*(1-J105)</f>
        <v>0</v>
      </c>
    </row>
    <row r="106" spans="1:11" x14ac:dyDescent="0.3">
      <c r="A106" s="136"/>
      <c r="B106" s="928"/>
      <c r="C106" s="929"/>
      <c r="D106" s="929"/>
      <c r="E106" s="929"/>
      <c r="F106" s="930"/>
      <c r="G106" s="592"/>
      <c r="H106" s="592"/>
      <c r="I106" s="118"/>
      <c r="J106" s="119"/>
      <c r="K106" s="135">
        <f t="shared" si="2"/>
        <v>0</v>
      </c>
    </row>
    <row r="107" spans="1:11" x14ac:dyDescent="0.3">
      <c r="A107" s="136"/>
      <c r="B107" s="928"/>
      <c r="C107" s="929"/>
      <c r="D107" s="929"/>
      <c r="E107" s="929"/>
      <c r="F107" s="930"/>
      <c r="G107" s="592"/>
      <c r="H107" s="592"/>
      <c r="I107" s="118"/>
      <c r="J107" s="119"/>
      <c r="K107" s="135">
        <f t="shared" si="2"/>
        <v>0</v>
      </c>
    </row>
    <row r="108" spans="1:11" x14ac:dyDescent="0.3">
      <c r="A108" s="136"/>
      <c r="B108" s="928"/>
      <c r="C108" s="929"/>
      <c r="D108" s="929"/>
      <c r="E108" s="929"/>
      <c r="F108" s="930"/>
      <c r="G108" s="592"/>
      <c r="H108" s="592"/>
      <c r="I108" s="118"/>
      <c r="J108" s="119"/>
      <c r="K108" s="135">
        <f t="shared" si="2"/>
        <v>0</v>
      </c>
    </row>
    <row r="109" spans="1:11" x14ac:dyDescent="0.3">
      <c r="A109" s="136"/>
      <c r="B109" s="928"/>
      <c r="C109" s="929"/>
      <c r="D109" s="929"/>
      <c r="E109" s="929"/>
      <c r="F109" s="930"/>
      <c r="G109" s="592"/>
      <c r="H109" s="592"/>
      <c r="I109" s="118"/>
      <c r="J109" s="119"/>
      <c r="K109" s="135">
        <f t="shared" si="2"/>
        <v>0</v>
      </c>
    </row>
    <row r="110" spans="1:11" x14ac:dyDescent="0.3">
      <c r="A110" s="136"/>
      <c r="B110" s="928"/>
      <c r="C110" s="929"/>
      <c r="D110" s="929"/>
      <c r="E110" s="929"/>
      <c r="F110" s="930"/>
      <c r="G110" s="592"/>
      <c r="H110" s="592"/>
      <c r="I110" s="118"/>
      <c r="J110" s="119"/>
      <c r="K110" s="135">
        <f t="shared" si="2"/>
        <v>0</v>
      </c>
    </row>
    <row r="111" spans="1:11" x14ac:dyDescent="0.3">
      <c r="A111" s="136"/>
      <c r="B111" s="928"/>
      <c r="C111" s="929"/>
      <c r="D111" s="929"/>
      <c r="E111" s="929"/>
      <c r="F111" s="930"/>
      <c r="G111" s="592"/>
      <c r="H111" s="592"/>
      <c r="I111" s="118"/>
      <c r="J111" s="119"/>
      <c r="K111" s="135">
        <f t="shared" si="2"/>
        <v>0</v>
      </c>
    </row>
    <row r="112" spans="1:11" x14ac:dyDescent="0.3">
      <c r="A112" s="136"/>
      <c r="B112" s="928"/>
      <c r="C112" s="929"/>
      <c r="D112" s="929"/>
      <c r="E112" s="929"/>
      <c r="F112" s="930"/>
      <c r="G112" s="592"/>
      <c r="H112" s="592"/>
      <c r="I112" s="118"/>
      <c r="J112" s="119"/>
      <c r="K112" s="135">
        <f t="shared" si="2"/>
        <v>0</v>
      </c>
    </row>
    <row r="113" spans="1:11" x14ac:dyDescent="0.3">
      <c r="A113" s="136"/>
      <c r="B113" s="928"/>
      <c r="C113" s="929"/>
      <c r="D113" s="929"/>
      <c r="E113" s="929"/>
      <c r="F113" s="930"/>
      <c r="G113" s="592"/>
      <c r="H113" s="592"/>
      <c r="I113" s="118"/>
      <c r="J113" s="119"/>
      <c r="K113" s="135">
        <f t="shared" si="2"/>
        <v>0</v>
      </c>
    </row>
    <row r="114" spans="1:11" x14ac:dyDescent="0.3">
      <c r="A114" s="136"/>
      <c r="B114" s="928"/>
      <c r="C114" s="929"/>
      <c r="D114" s="929"/>
      <c r="E114" s="929"/>
      <c r="F114" s="930"/>
      <c r="G114" s="592"/>
      <c r="H114" s="592"/>
      <c r="I114" s="118"/>
      <c r="J114" s="119"/>
      <c r="K114" s="135">
        <f t="shared" si="2"/>
        <v>0</v>
      </c>
    </row>
    <row r="115" spans="1:11" x14ac:dyDescent="0.3">
      <c r="A115" s="136"/>
      <c r="B115" s="928"/>
      <c r="C115" s="929"/>
      <c r="D115" s="929"/>
      <c r="E115" s="929"/>
      <c r="F115" s="930"/>
      <c r="G115" s="592"/>
      <c r="H115" s="592"/>
      <c r="I115" s="118"/>
      <c r="J115" s="119"/>
      <c r="K115" s="135">
        <f t="shared" si="2"/>
        <v>0</v>
      </c>
    </row>
    <row r="116" spans="1:11" x14ac:dyDescent="0.3">
      <c r="A116" s="136"/>
      <c r="B116" s="928"/>
      <c r="C116" s="929"/>
      <c r="D116" s="929"/>
      <c r="E116" s="929"/>
      <c r="F116" s="930"/>
      <c r="G116" s="592"/>
      <c r="H116" s="592"/>
      <c r="I116" s="118"/>
      <c r="J116" s="119"/>
      <c r="K116" s="135">
        <f t="shared" si="2"/>
        <v>0</v>
      </c>
    </row>
    <row r="117" spans="1:11" x14ac:dyDescent="0.3">
      <c r="A117" s="136"/>
      <c r="B117" s="928"/>
      <c r="C117" s="929"/>
      <c r="D117" s="929"/>
      <c r="E117" s="929"/>
      <c r="F117" s="930"/>
      <c r="G117" s="592"/>
      <c r="H117" s="592"/>
      <c r="I117" s="118"/>
      <c r="J117" s="119"/>
      <c r="K117" s="135">
        <f t="shared" si="2"/>
        <v>0</v>
      </c>
    </row>
    <row r="118" spans="1:11" x14ac:dyDescent="0.3">
      <c r="A118" s="136"/>
      <c r="B118" s="928"/>
      <c r="C118" s="929"/>
      <c r="D118" s="929"/>
      <c r="E118" s="929"/>
      <c r="F118" s="930"/>
      <c r="G118" s="592"/>
      <c r="H118" s="592"/>
      <c r="I118" s="118"/>
      <c r="J118" s="119"/>
      <c r="K118" s="135">
        <f t="shared" si="2"/>
        <v>0</v>
      </c>
    </row>
    <row r="119" spans="1:11" x14ac:dyDescent="0.3">
      <c r="A119" s="136"/>
      <c r="B119" s="928"/>
      <c r="C119" s="929"/>
      <c r="D119" s="929"/>
      <c r="E119" s="929"/>
      <c r="F119" s="930"/>
      <c r="G119" s="592"/>
      <c r="H119" s="592"/>
      <c r="I119" s="118"/>
      <c r="J119" s="119"/>
      <c r="K119" s="135">
        <f t="shared" si="2"/>
        <v>0</v>
      </c>
    </row>
    <row r="120" spans="1:11" x14ac:dyDescent="0.3">
      <c r="A120" s="136"/>
      <c r="B120" s="928"/>
      <c r="C120" s="929"/>
      <c r="D120" s="929"/>
      <c r="E120" s="929"/>
      <c r="F120" s="930"/>
      <c r="G120" s="592"/>
      <c r="H120" s="592"/>
      <c r="I120" s="118"/>
      <c r="J120" s="119"/>
      <c r="K120" s="135">
        <f t="shared" si="2"/>
        <v>0</v>
      </c>
    </row>
    <row r="121" spans="1:11" x14ac:dyDescent="0.3">
      <c r="A121" s="136"/>
      <c r="B121" s="928"/>
      <c r="C121" s="929"/>
      <c r="D121" s="929"/>
      <c r="E121" s="929"/>
      <c r="F121" s="930"/>
      <c r="G121" s="592"/>
      <c r="H121" s="592"/>
      <c r="I121" s="118"/>
      <c r="J121" s="119"/>
      <c r="K121" s="135">
        <f t="shared" si="2"/>
        <v>0</v>
      </c>
    </row>
    <row r="122" spans="1:11" x14ac:dyDescent="0.3">
      <c r="A122" s="136"/>
      <c r="B122" s="928"/>
      <c r="C122" s="929"/>
      <c r="D122" s="929"/>
      <c r="E122" s="929"/>
      <c r="F122" s="930"/>
      <c r="G122" s="592"/>
      <c r="H122" s="592"/>
      <c r="I122" s="118"/>
      <c r="J122" s="119"/>
      <c r="K122" s="135">
        <f t="shared" si="2"/>
        <v>0</v>
      </c>
    </row>
    <row r="123" spans="1:11" x14ac:dyDescent="0.3">
      <c r="A123" s="136"/>
      <c r="B123" s="928"/>
      <c r="C123" s="929"/>
      <c r="D123" s="929"/>
      <c r="E123" s="929"/>
      <c r="F123" s="930"/>
      <c r="G123" s="592"/>
      <c r="H123" s="592"/>
      <c r="I123" s="118"/>
      <c r="J123" s="119"/>
      <c r="K123" s="135">
        <f t="shared" si="2"/>
        <v>0</v>
      </c>
    </row>
    <row r="124" spans="1:11" x14ac:dyDescent="0.3">
      <c r="A124" s="136"/>
      <c r="B124" s="928"/>
      <c r="C124" s="929"/>
      <c r="D124" s="929"/>
      <c r="E124" s="929"/>
      <c r="F124" s="930"/>
      <c r="G124" s="592"/>
      <c r="H124" s="592"/>
      <c r="I124" s="118"/>
      <c r="J124" s="119"/>
      <c r="K124" s="135">
        <f t="shared" si="2"/>
        <v>0</v>
      </c>
    </row>
    <row r="125" spans="1:11" x14ac:dyDescent="0.3">
      <c r="A125" s="136"/>
      <c r="B125" s="928"/>
      <c r="C125" s="929"/>
      <c r="D125" s="929"/>
      <c r="E125" s="929"/>
      <c r="F125" s="930"/>
      <c r="G125" s="592"/>
      <c r="H125" s="592"/>
      <c r="I125" s="118"/>
      <c r="J125" s="119"/>
      <c r="K125" s="135">
        <f t="shared" si="2"/>
        <v>0</v>
      </c>
    </row>
    <row r="126" spans="1:11" x14ac:dyDescent="0.3">
      <c r="A126" s="136"/>
      <c r="B126" s="928"/>
      <c r="C126" s="929"/>
      <c r="D126" s="929"/>
      <c r="E126" s="929"/>
      <c r="F126" s="930"/>
      <c r="G126" s="592"/>
      <c r="H126" s="592"/>
      <c r="I126" s="118"/>
      <c r="J126" s="119"/>
      <c r="K126" s="135">
        <f t="shared" si="2"/>
        <v>0</v>
      </c>
    </row>
    <row r="127" spans="1:11" x14ac:dyDescent="0.3">
      <c r="A127" s="136"/>
      <c r="B127" s="928"/>
      <c r="C127" s="929"/>
      <c r="D127" s="929"/>
      <c r="E127" s="929"/>
      <c r="F127" s="930"/>
      <c r="G127" s="592"/>
      <c r="H127" s="592"/>
      <c r="I127" s="118"/>
      <c r="J127" s="119"/>
      <c r="K127" s="135">
        <f t="shared" si="2"/>
        <v>0</v>
      </c>
    </row>
    <row r="128" spans="1:11" x14ac:dyDescent="0.3">
      <c r="A128" s="136"/>
      <c r="B128" s="928"/>
      <c r="C128" s="929"/>
      <c r="D128" s="929"/>
      <c r="E128" s="929"/>
      <c r="F128" s="930"/>
      <c r="G128" s="592"/>
      <c r="H128" s="592"/>
      <c r="I128" s="118"/>
      <c r="J128" s="119"/>
      <c r="K128" s="135">
        <f t="shared" si="2"/>
        <v>0</v>
      </c>
    </row>
    <row r="129" spans="1:11" x14ac:dyDescent="0.3">
      <c r="A129" s="136"/>
      <c r="B129" s="928"/>
      <c r="C129" s="929"/>
      <c r="D129" s="929"/>
      <c r="E129" s="929"/>
      <c r="F129" s="930"/>
      <c r="G129" s="592"/>
      <c r="H129" s="592"/>
      <c r="I129" s="118"/>
      <c r="J129" s="119"/>
      <c r="K129" s="135">
        <f t="shared" si="2"/>
        <v>0</v>
      </c>
    </row>
    <row r="130" spans="1:11" x14ac:dyDescent="0.3">
      <c r="A130" s="136"/>
      <c r="B130" s="928"/>
      <c r="C130" s="929"/>
      <c r="D130" s="929"/>
      <c r="E130" s="929"/>
      <c r="F130" s="930"/>
      <c r="G130" s="592"/>
      <c r="H130" s="592"/>
      <c r="I130" s="118"/>
      <c r="J130" s="119"/>
      <c r="K130" s="135">
        <f t="shared" si="2"/>
        <v>0</v>
      </c>
    </row>
    <row r="131" spans="1:11" x14ac:dyDescent="0.3">
      <c r="A131" s="136"/>
      <c r="B131" s="928"/>
      <c r="C131" s="929"/>
      <c r="D131" s="929"/>
      <c r="E131" s="929"/>
      <c r="F131" s="930"/>
      <c r="G131" s="592"/>
      <c r="H131" s="592"/>
      <c r="I131" s="118"/>
      <c r="J131" s="119"/>
      <c r="K131" s="135">
        <f t="shared" si="2"/>
        <v>0</v>
      </c>
    </row>
    <row r="132" spans="1:11" x14ac:dyDescent="0.3">
      <c r="A132" s="136"/>
      <c r="B132" s="928"/>
      <c r="C132" s="929"/>
      <c r="D132" s="929"/>
      <c r="E132" s="929"/>
      <c r="F132" s="930"/>
      <c r="G132" s="592"/>
      <c r="H132" s="592"/>
      <c r="I132" s="118"/>
      <c r="J132" s="119"/>
      <c r="K132" s="135">
        <f t="shared" si="2"/>
        <v>0</v>
      </c>
    </row>
    <row r="133" spans="1:11" x14ac:dyDescent="0.3">
      <c r="A133" s="136"/>
      <c r="B133" s="928"/>
      <c r="C133" s="929"/>
      <c r="D133" s="929"/>
      <c r="E133" s="929"/>
      <c r="F133" s="930"/>
      <c r="G133" s="592"/>
      <c r="H133" s="592"/>
      <c r="I133" s="118"/>
      <c r="J133" s="119"/>
      <c r="K133" s="135">
        <f t="shared" si="2"/>
        <v>0</v>
      </c>
    </row>
    <row r="134" spans="1:11" x14ac:dyDescent="0.3">
      <c r="A134" s="136"/>
      <c r="B134" s="928"/>
      <c r="C134" s="929"/>
      <c r="D134" s="929"/>
      <c r="E134" s="929"/>
      <c r="F134" s="930"/>
      <c r="G134" s="592"/>
      <c r="H134" s="592"/>
      <c r="I134" s="118"/>
      <c r="J134" s="119"/>
      <c r="K134" s="135">
        <f t="shared" si="2"/>
        <v>0</v>
      </c>
    </row>
    <row r="135" spans="1:11" x14ac:dyDescent="0.3">
      <c r="A135" s="136"/>
      <c r="B135" s="928"/>
      <c r="C135" s="929"/>
      <c r="D135" s="929"/>
      <c r="E135" s="929"/>
      <c r="F135" s="930"/>
      <c r="G135" s="592"/>
      <c r="H135" s="592"/>
      <c r="I135" s="118"/>
      <c r="J135" s="119"/>
      <c r="K135" s="135">
        <f t="shared" si="2"/>
        <v>0</v>
      </c>
    </row>
    <row r="136" spans="1:11" x14ac:dyDescent="0.3">
      <c r="A136" s="136"/>
      <c r="B136" s="928"/>
      <c r="C136" s="929"/>
      <c r="D136" s="929"/>
      <c r="E136" s="929"/>
      <c r="F136" s="930"/>
      <c r="G136" s="592"/>
      <c r="H136" s="592"/>
      <c r="I136" s="118"/>
      <c r="J136" s="119"/>
      <c r="K136" s="135">
        <f t="shared" si="2"/>
        <v>0</v>
      </c>
    </row>
    <row r="137" spans="1:11" x14ac:dyDescent="0.3">
      <c r="A137" s="136"/>
      <c r="B137" s="928"/>
      <c r="C137" s="929"/>
      <c r="D137" s="929"/>
      <c r="E137" s="929"/>
      <c r="F137" s="930"/>
      <c r="G137" s="592"/>
      <c r="H137" s="592"/>
      <c r="I137" s="118"/>
      <c r="J137" s="119"/>
      <c r="K137" s="135">
        <f t="shared" si="2"/>
        <v>0</v>
      </c>
    </row>
    <row r="138" spans="1:11" x14ac:dyDescent="0.3">
      <c r="A138" s="136"/>
      <c r="B138" s="928"/>
      <c r="C138" s="929"/>
      <c r="D138" s="929"/>
      <c r="E138" s="929"/>
      <c r="F138" s="930"/>
      <c r="G138" s="592"/>
      <c r="H138" s="592"/>
      <c r="I138" s="118"/>
      <c r="J138" s="119"/>
      <c r="K138" s="135">
        <f t="shared" si="2"/>
        <v>0</v>
      </c>
    </row>
    <row r="139" spans="1:11" x14ac:dyDescent="0.3">
      <c r="A139" s="136"/>
      <c r="B139" s="928"/>
      <c r="C139" s="929"/>
      <c r="D139" s="929"/>
      <c r="E139" s="929"/>
      <c r="F139" s="930"/>
      <c r="G139" s="592"/>
      <c r="H139" s="592"/>
      <c r="I139" s="118"/>
      <c r="J139" s="119"/>
      <c r="K139" s="135">
        <f t="shared" si="2"/>
        <v>0</v>
      </c>
    </row>
    <row r="140" spans="1:11" x14ac:dyDescent="0.3">
      <c r="A140" s="136"/>
      <c r="B140" s="928"/>
      <c r="C140" s="929"/>
      <c r="D140" s="929"/>
      <c r="E140" s="929"/>
      <c r="F140" s="930"/>
      <c r="G140" s="592"/>
      <c r="H140" s="592"/>
      <c r="I140" s="118"/>
      <c r="J140" s="119"/>
      <c r="K140" s="135">
        <f t="shared" si="2"/>
        <v>0</v>
      </c>
    </row>
    <row r="141" spans="1:11" x14ac:dyDescent="0.3">
      <c r="A141" s="136"/>
      <c r="B141" s="928"/>
      <c r="C141" s="929"/>
      <c r="D141" s="929"/>
      <c r="E141" s="929"/>
      <c r="F141" s="930"/>
      <c r="G141" s="592"/>
      <c r="H141" s="592"/>
      <c r="I141" s="118"/>
      <c r="J141" s="119"/>
      <c r="K141" s="135">
        <f t="shared" si="2"/>
        <v>0</v>
      </c>
    </row>
    <row r="142" spans="1:11" x14ac:dyDescent="0.3">
      <c r="A142" s="136"/>
      <c r="B142" s="928"/>
      <c r="C142" s="929"/>
      <c r="D142" s="929"/>
      <c r="E142" s="929"/>
      <c r="F142" s="930"/>
      <c r="G142" s="592"/>
      <c r="H142" s="592"/>
      <c r="I142" s="118"/>
      <c r="J142" s="119"/>
      <c r="K142" s="135">
        <f t="shared" si="2"/>
        <v>0</v>
      </c>
    </row>
    <row r="143" spans="1:11" x14ac:dyDescent="0.3">
      <c r="A143" s="136"/>
      <c r="B143" s="928"/>
      <c r="C143" s="929"/>
      <c r="D143" s="929"/>
      <c r="E143" s="929"/>
      <c r="F143" s="930"/>
      <c r="G143" s="592"/>
      <c r="H143" s="592"/>
      <c r="I143" s="118"/>
      <c r="J143" s="119"/>
      <c r="K143" s="135">
        <f t="shared" si="2"/>
        <v>0</v>
      </c>
    </row>
    <row r="144" spans="1:11" x14ac:dyDescent="0.3">
      <c r="A144" s="136"/>
      <c r="B144" s="928"/>
      <c r="C144" s="929"/>
      <c r="D144" s="929"/>
      <c r="E144" s="929"/>
      <c r="F144" s="930"/>
      <c r="G144" s="592"/>
      <c r="H144" s="592"/>
      <c r="I144" s="118"/>
      <c r="J144" s="119"/>
      <c r="K144" s="135">
        <f t="shared" si="2"/>
        <v>0</v>
      </c>
    </row>
    <row r="145" spans="1:11" x14ac:dyDescent="0.3">
      <c r="A145" s="136"/>
      <c r="B145" s="928"/>
      <c r="C145" s="929"/>
      <c r="D145" s="929"/>
      <c r="E145" s="929"/>
      <c r="F145" s="930"/>
      <c r="G145" s="592"/>
      <c r="H145" s="592"/>
      <c r="I145" s="118"/>
      <c r="J145" s="119"/>
      <c r="K145" s="135">
        <f t="shared" si="2"/>
        <v>0</v>
      </c>
    </row>
    <row r="146" spans="1:11" x14ac:dyDescent="0.3">
      <c r="A146" s="137"/>
      <c r="B146" s="928"/>
      <c r="C146" s="929"/>
      <c r="D146" s="929"/>
      <c r="E146" s="929"/>
      <c r="F146" s="930"/>
      <c r="G146" s="120"/>
      <c r="H146" s="592"/>
      <c r="I146" s="118"/>
      <c r="J146" s="119"/>
      <c r="K146" s="135">
        <f t="shared" si="2"/>
        <v>0</v>
      </c>
    </row>
    <row r="147" spans="1:11" x14ac:dyDescent="0.3">
      <c r="A147" s="137"/>
      <c r="B147" s="928"/>
      <c r="C147" s="929"/>
      <c r="D147" s="929"/>
      <c r="E147" s="929"/>
      <c r="F147" s="930"/>
      <c r="G147" s="120"/>
      <c r="H147" s="592"/>
      <c r="I147" s="118"/>
      <c r="J147" s="119"/>
      <c r="K147" s="135">
        <f t="shared" si="2"/>
        <v>0</v>
      </c>
    </row>
    <row r="148" spans="1:11" x14ac:dyDescent="0.3">
      <c r="A148" s="137"/>
      <c r="B148" s="928"/>
      <c r="C148" s="929"/>
      <c r="D148" s="929"/>
      <c r="E148" s="929"/>
      <c r="F148" s="930"/>
      <c r="G148" s="120"/>
      <c r="H148" s="592"/>
      <c r="I148" s="118"/>
      <c r="J148" s="119"/>
      <c r="K148" s="135">
        <f t="shared" si="2"/>
        <v>0</v>
      </c>
    </row>
    <row r="149" spans="1:11" x14ac:dyDescent="0.3">
      <c r="A149" s="136"/>
      <c r="B149" s="928"/>
      <c r="C149" s="929"/>
      <c r="D149" s="929"/>
      <c r="E149" s="929"/>
      <c r="F149" s="930"/>
      <c r="G149" s="592"/>
      <c r="H149" s="592"/>
      <c r="I149" s="118"/>
      <c r="J149" s="119"/>
      <c r="K149" s="135">
        <f t="shared" si="2"/>
        <v>0</v>
      </c>
    </row>
    <row r="150" spans="1:11" x14ac:dyDescent="0.3">
      <c r="A150" s="136"/>
      <c r="B150" s="928"/>
      <c r="C150" s="929"/>
      <c r="D150" s="929"/>
      <c r="E150" s="929"/>
      <c r="F150" s="930"/>
      <c r="G150" s="592"/>
      <c r="H150" s="592"/>
      <c r="I150" s="118"/>
      <c r="J150" s="119"/>
      <c r="K150" s="135">
        <f t="shared" si="2"/>
        <v>0</v>
      </c>
    </row>
    <row r="151" spans="1:11" x14ac:dyDescent="0.3">
      <c r="A151" s="136"/>
      <c r="B151" s="928"/>
      <c r="C151" s="929"/>
      <c r="D151" s="929"/>
      <c r="E151" s="929"/>
      <c r="F151" s="930"/>
      <c r="G151" s="592"/>
      <c r="H151" s="592"/>
      <c r="I151" s="118"/>
      <c r="J151" s="119"/>
      <c r="K151" s="135">
        <f t="shared" si="2"/>
        <v>0</v>
      </c>
    </row>
    <row r="152" spans="1:11" x14ac:dyDescent="0.3">
      <c r="A152" s="136"/>
      <c r="B152" s="928"/>
      <c r="C152" s="929"/>
      <c r="D152" s="929"/>
      <c r="E152" s="929"/>
      <c r="F152" s="930"/>
      <c r="G152" s="592"/>
      <c r="H152" s="592"/>
      <c r="I152" s="118"/>
      <c r="J152" s="119"/>
      <c r="K152" s="135">
        <f t="shared" si="2"/>
        <v>0</v>
      </c>
    </row>
    <row r="153" spans="1:11" x14ac:dyDescent="0.3">
      <c r="A153" s="136"/>
      <c r="B153" s="928"/>
      <c r="C153" s="929"/>
      <c r="D153" s="929"/>
      <c r="E153" s="929"/>
      <c r="F153" s="930"/>
      <c r="G153" s="592"/>
      <c r="H153" s="592"/>
      <c r="I153" s="118"/>
      <c r="J153" s="119"/>
      <c r="K153" s="135">
        <f t="shared" si="2"/>
        <v>0</v>
      </c>
    </row>
    <row r="154" spans="1:11" x14ac:dyDescent="0.3">
      <c r="A154" s="136"/>
      <c r="B154" s="928"/>
      <c r="C154" s="929"/>
      <c r="D154" s="929"/>
      <c r="E154" s="929"/>
      <c r="F154" s="930"/>
      <c r="G154" s="592"/>
      <c r="H154" s="592"/>
      <c r="I154" s="118"/>
      <c r="J154" s="119"/>
      <c r="K154" s="135">
        <f t="shared" si="2"/>
        <v>0</v>
      </c>
    </row>
    <row r="155" spans="1:11" x14ac:dyDescent="0.3">
      <c r="A155" s="136"/>
      <c r="B155" s="928"/>
      <c r="C155" s="929"/>
      <c r="D155" s="929"/>
      <c r="E155" s="929"/>
      <c r="F155" s="930"/>
      <c r="G155" s="592"/>
      <c r="H155" s="592"/>
      <c r="I155" s="118"/>
      <c r="J155" s="119"/>
      <c r="K155" s="135">
        <f t="shared" si="2"/>
        <v>0</v>
      </c>
    </row>
    <row r="156" spans="1:11" x14ac:dyDescent="0.3">
      <c r="A156" s="136"/>
      <c r="B156" s="928"/>
      <c r="C156" s="929"/>
      <c r="D156" s="929"/>
      <c r="E156" s="929"/>
      <c r="F156" s="930"/>
      <c r="G156" s="592"/>
      <c r="H156" s="592"/>
      <c r="I156" s="118"/>
      <c r="J156" s="119"/>
      <c r="K156" s="135">
        <f t="shared" si="2"/>
        <v>0</v>
      </c>
    </row>
    <row r="157" spans="1:11" x14ac:dyDescent="0.3">
      <c r="A157" s="136"/>
      <c r="B157" s="928"/>
      <c r="C157" s="929"/>
      <c r="D157" s="929"/>
      <c r="E157" s="929"/>
      <c r="F157" s="930"/>
      <c r="G157" s="592"/>
      <c r="H157" s="592"/>
      <c r="I157" s="118"/>
      <c r="J157" s="119"/>
      <c r="K157" s="135">
        <f t="shared" si="2"/>
        <v>0</v>
      </c>
    </row>
    <row r="158" spans="1:11" x14ac:dyDescent="0.3">
      <c r="A158" s="136"/>
      <c r="B158" s="928"/>
      <c r="C158" s="929"/>
      <c r="D158" s="929"/>
      <c r="E158" s="929"/>
      <c r="F158" s="930"/>
      <c r="G158" s="592"/>
      <c r="H158" s="592"/>
      <c r="I158" s="118"/>
      <c r="J158" s="119"/>
      <c r="K158" s="135">
        <f t="shared" si="2"/>
        <v>0</v>
      </c>
    </row>
    <row r="159" spans="1:11" x14ac:dyDescent="0.3">
      <c r="A159" s="136"/>
      <c r="B159" s="928"/>
      <c r="C159" s="929"/>
      <c r="D159" s="929"/>
      <c r="E159" s="929"/>
      <c r="F159" s="930"/>
      <c r="G159" s="592"/>
      <c r="H159" s="592"/>
      <c r="I159" s="118"/>
      <c r="J159" s="119"/>
      <c r="K159" s="135">
        <f t="shared" si="2"/>
        <v>0</v>
      </c>
    </row>
    <row r="160" spans="1:11" x14ac:dyDescent="0.3">
      <c r="A160" s="136"/>
      <c r="B160" s="928"/>
      <c r="C160" s="929"/>
      <c r="D160" s="929"/>
      <c r="E160" s="929"/>
      <c r="F160" s="930"/>
      <c r="G160" s="592"/>
      <c r="H160" s="592"/>
      <c r="I160" s="118"/>
      <c r="J160" s="119"/>
      <c r="K160" s="135">
        <f t="shared" si="2"/>
        <v>0</v>
      </c>
    </row>
    <row r="161" spans="1:11" x14ac:dyDescent="0.3">
      <c r="A161" s="136"/>
      <c r="B161" s="928"/>
      <c r="C161" s="929"/>
      <c r="D161" s="929"/>
      <c r="E161" s="929"/>
      <c r="F161" s="930"/>
      <c r="G161" s="592"/>
      <c r="H161" s="592"/>
      <c r="I161" s="118"/>
      <c r="J161" s="119"/>
      <c r="K161" s="135">
        <f t="shared" si="2"/>
        <v>0</v>
      </c>
    </row>
    <row r="162" spans="1:11" x14ac:dyDescent="0.3">
      <c r="A162" s="136"/>
      <c r="B162" s="928"/>
      <c r="C162" s="929"/>
      <c r="D162" s="929"/>
      <c r="E162" s="929"/>
      <c r="F162" s="930"/>
      <c r="G162" s="592"/>
      <c r="H162" s="592"/>
      <c r="I162" s="118"/>
      <c r="J162" s="119"/>
      <c r="K162" s="135">
        <f t="shared" si="2"/>
        <v>0</v>
      </c>
    </row>
    <row r="163" spans="1:11" x14ac:dyDescent="0.3">
      <c r="A163" s="136"/>
      <c r="B163" s="928"/>
      <c r="C163" s="929"/>
      <c r="D163" s="929"/>
      <c r="E163" s="929"/>
      <c r="F163" s="930"/>
      <c r="G163" s="592"/>
      <c r="H163" s="592"/>
      <c r="I163" s="118"/>
      <c r="J163" s="119"/>
      <c r="K163" s="135">
        <f t="shared" si="2"/>
        <v>0</v>
      </c>
    </row>
    <row r="164" spans="1:11" x14ac:dyDescent="0.3">
      <c r="A164" s="136"/>
      <c r="B164" s="928"/>
      <c r="C164" s="929"/>
      <c r="D164" s="929"/>
      <c r="E164" s="929"/>
      <c r="F164" s="930"/>
      <c r="G164" s="592"/>
      <c r="H164" s="592"/>
      <c r="I164" s="118"/>
      <c r="J164" s="119"/>
      <c r="K164" s="135">
        <f t="shared" si="2"/>
        <v>0</v>
      </c>
    </row>
    <row r="165" spans="1:11" x14ac:dyDescent="0.3">
      <c r="A165" s="136"/>
      <c r="B165" s="928"/>
      <c r="C165" s="929"/>
      <c r="D165" s="929"/>
      <c r="E165" s="929"/>
      <c r="F165" s="930"/>
      <c r="G165" s="592"/>
      <c r="H165" s="592"/>
      <c r="I165" s="118"/>
      <c r="J165" s="119"/>
      <c r="K165" s="135">
        <f t="shared" si="2"/>
        <v>0</v>
      </c>
    </row>
    <row r="166" spans="1:11" x14ac:dyDescent="0.3">
      <c r="A166" s="136"/>
      <c r="B166" s="928"/>
      <c r="C166" s="929"/>
      <c r="D166" s="929"/>
      <c r="E166" s="929"/>
      <c r="F166" s="930"/>
      <c r="G166" s="592"/>
      <c r="H166" s="592"/>
      <c r="I166" s="118"/>
      <c r="J166" s="119"/>
      <c r="K166" s="135">
        <f t="shared" si="2"/>
        <v>0</v>
      </c>
    </row>
    <row r="167" spans="1:11" x14ac:dyDescent="0.3">
      <c r="A167" s="136"/>
      <c r="B167" s="928"/>
      <c r="C167" s="929"/>
      <c r="D167" s="929"/>
      <c r="E167" s="929"/>
      <c r="F167" s="930"/>
      <c r="G167" s="592"/>
      <c r="H167" s="592"/>
      <c r="I167" s="118"/>
      <c r="J167" s="119"/>
      <c r="K167" s="135">
        <f t="shared" si="2"/>
        <v>0</v>
      </c>
    </row>
    <row r="168" spans="1:11" x14ac:dyDescent="0.3">
      <c r="A168" s="136"/>
      <c r="B168" s="928"/>
      <c r="C168" s="929"/>
      <c r="D168" s="929"/>
      <c r="E168" s="929"/>
      <c r="F168" s="930"/>
      <c r="G168" s="592"/>
      <c r="H168" s="592"/>
      <c r="I168" s="118"/>
      <c r="J168" s="119"/>
      <c r="K168" s="135">
        <f t="shared" si="2"/>
        <v>0</v>
      </c>
    </row>
    <row r="169" spans="1:11" x14ac:dyDescent="0.3">
      <c r="A169" s="136"/>
      <c r="B169" s="928"/>
      <c r="C169" s="929"/>
      <c r="D169" s="929"/>
      <c r="E169" s="929"/>
      <c r="F169" s="930"/>
      <c r="G169" s="592"/>
      <c r="H169" s="592"/>
      <c r="I169" s="118"/>
      <c r="J169" s="119"/>
      <c r="K169" s="135">
        <f t="shared" ref="K169:K183" si="3">SUM(H169*I169)*(1-J169)</f>
        <v>0</v>
      </c>
    </row>
    <row r="170" spans="1:11" x14ac:dyDescent="0.3">
      <c r="A170" s="136"/>
      <c r="B170" s="928"/>
      <c r="C170" s="929"/>
      <c r="D170" s="929"/>
      <c r="E170" s="929"/>
      <c r="F170" s="930"/>
      <c r="G170" s="592"/>
      <c r="H170" s="592"/>
      <c r="I170" s="118"/>
      <c r="J170" s="119"/>
      <c r="K170" s="135">
        <f t="shared" si="3"/>
        <v>0</v>
      </c>
    </row>
    <row r="171" spans="1:11" x14ac:dyDescent="0.3">
      <c r="A171" s="137"/>
      <c r="B171" s="928"/>
      <c r="C171" s="929"/>
      <c r="D171" s="929"/>
      <c r="E171" s="929"/>
      <c r="F171" s="930"/>
      <c r="G171" s="120"/>
      <c r="H171" s="592"/>
      <c r="I171" s="118"/>
      <c r="J171" s="119"/>
      <c r="K171" s="135">
        <f t="shared" si="3"/>
        <v>0</v>
      </c>
    </row>
    <row r="172" spans="1:11" x14ac:dyDescent="0.3">
      <c r="A172" s="137"/>
      <c r="B172" s="928"/>
      <c r="C172" s="929"/>
      <c r="D172" s="929"/>
      <c r="E172" s="929"/>
      <c r="F172" s="930"/>
      <c r="G172" s="120"/>
      <c r="H172" s="592"/>
      <c r="I172" s="118"/>
      <c r="J172" s="119"/>
      <c r="K172" s="135">
        <f t="shared" si="3"/>
        <v>0</v>
      </c>
    </row>
    <row r="173" spans="1:11" x14ac:dyDescent="0.3">
      <c r="A173" s="137"/>
      <c r="B173" s="928"/>
      <c r="C173" s="929"/>
      <c r="D173" s="929"/>
      <c r="E173" s="929"/>
      <c r="F173" s="930"/>
      <c r="G173" s="120"/>
      <c r="H173" s="592"/>
      <c r="I173" s="118"/>
      <c r="J173" s="119"/>
      <c r="K173" s="135">
        <f t="shared" si="3"/>
        <v>0</v>
      </c>
    </row>
    <row r="174" spans="1:11" x14ac:dyDescent="0.3">
      <c r="A174" s="137"/>
      <c r="B174" s="928"/>
      <c r="C174" s="929"/>
      <c r="D174" s="929"/>
      <c r="E174" s="929"/>
      <c r="F174" s="930"/>
      <c r="G174" s="120"/>
      <c r="H174" s="592"/>
      <c r="I174" s="118"/>
      <c r="J174" s="119"/>
      <c r="K174" s="135">
        <f t="shared" si="3"/>
        <v>0</v>
      </c>
    </row>
    <row r="175" spans="1:11" x14ac:dyDescent="0.3">
      <c r="A175" s="137"/>
      <c r="B175" s="928"/>
      <c r="C175" s="929"/>
      <c r="D175" s="929"/>
      <c r="E175" s="929"/>
      <c r="F175" s="930"/>
      <c r="G175" s="120"/>
      <c r="H175" s="592"/>
      <c r="I175" s="118"/>
      <c r="J175" s="119"/>
      <c r="K175" s="135">
        <f t="shared" si="3"/>
        <v>0</v>
      </c>
    </row>
    <row r="176" spans="1:11" x14ac:dyDescent="0.3">
      <c r="A176" s="137"/>
      <c r="B176" s="928"/>
      <c r="C176" s="929"/>
      <c r="D176" s="929"/>
      <c r="E176" s="929"/>
      <c r="F176" s="930"/>
      <c r="G176" s="120"/>
      <c r="H176" s="592"/>
      <c r="I176" s="118"/>
      <c r="J176" s="119"/>
      <c r="K176" s="135">
        <f t="shared" si="3"/>
        <v>0</v>
      </c>
    </row>
    <row r="177" spans="1:11" x14ac:dyDescent="0.3">
      <c r="A177" s="137"/>
      <c r="B177" s="928"/>
      <c r="C177" s="929"/>
      <c r="D177" s="929"/>
      <c r="E177" s="929"/>
      <c r="F177" s="930"/>
      <c r="G177" s="120"/>
      <c r="H177" s="592"/>
      <c r="I177" s="118"/>
      <c r="J177" s="119"/>
      <c r="K177" s="135">
        <f t="shared" si="3"/>
        <v>0</v>
      </c>
    </row>
    <row r="178" spans="1:11" x14ac:dyDescent="0.3">
      <c r="A178" s="137"/>
      <c r="B178" s="928"/>
      <c r="C178" s="929"/>
      <c r="D178" s="929"/>
      <c r="E178" s="929"/>
      <c r="F178" s="930"/>
      <c r="G178" s="120"/>
      <c r="H178" s="592"/>
      <c r="I178" s="118"/>
      <c r="J178" s="119"/>
      <c r="K178" s="135">
        <f t="shared" si="3"/>
        <v>0</v>
      </c>
    </row>
    <row r="179" spans="1:11" x14ac:dyDescent="0.3">
      <c r="A179" s="137"/>
      <c r="B179" s="928"/>
      <c r="C179" s="929"/>
      <c r="D179" s="929"/>
      <c r="E179" s="929"/>
      <c r="F179" s="930"/>
      <c r="G179" s="120"/>
      <c r="H179" s="592"/>
      <c r="I179" s="118"/>
      <c r="J179" s="119"/>
      <c r="K179" s="135">
        <f t="shared" si="3"/>
        <v>0</v>
      </c>
    </row>
    <row r="180" spans="1:11" x14ac:dyDescent="0.3">
      <c r="A180" s="137"/>
      <c r="B180" s="928"/>
      <c r="C180" s="929"/>
      <c r="D180" s="929"/>
      <c r="E180" s="929"/>
      <c r="F180" s="930"/>
      <c r="G180" s="120"/>
      <c r="H180" s="592"/>
      <c r="I180" s="118"/>
      <c r="J180" s="119"/>
      <c r="K180" s="135">
        <f t="shared" si="3"/>
        <v>0</v>
      </c>
    </row>
    <row r="181" spans="1:11" x14ac:dyDescent="0.3">
      <c r="A181" s="137"/>
      <c r="B181" s="928"/>
      <c r="C181" s="929"/>
      <c r="D181" s="929"/>
      <c r="E181" s="929"/>
      <c r="F181" s="930"/>
      <c r="G181" s="120"/>
      <c r="H181" s="592"/>
      <c r="I181" s="118"/>
      <c r="J181" s="119"/>
      <c r="K181" s="135">
        <f t="shared" si="3"/>
        <v>0</v>
      </c>
    </row>
    <row r="182" spans="1:11" x14ac:dyDescent="0.3">
      <c r="A182" s="137"/>
      <c r="B182" s="928"/>
      <c r="C182" s="929"/>
      <c r="D182" s="929"/>
      <c r="E182" s="929"/>
      <c r="F182" s="930"/>
      <c r="G182" s="120"/>
      <c r="H182" s="592"/>
      <c r="I182" s="118"/>
      <c r="J182" s="119"/>
      <c r="K182" s="135">
        <f t="shared" si="3"/>
        <v>0</v>
      </c>
    </row>
    <row r="183" spans="1:11" x14ac:dyDescent="0.3">
      <c r="A183" s="137"/>
      <c r="B183" s="928"/>
      <c r="C183" s="929"/>
      <c r="D183" s="929"/>
      <c r="E183" s="929"/>
      <c r="F183" s="930"/>
      <c r="G183" s="120"/>
      <c r="H183" s="592"/>
      <c r="I183" s="118"/>
      <c r="J183" s="119"/>
      <c r="K183" s="135">
        <f t="shared" si="3"/>
        <v>0</v>
      </c>
    </row>
    <row r="184" spans="1:11" x14ac:dyDescent="0.3">
      <c r="A184" s="136"/>
      <c r="B184" s="928"/>
      <c r="C184" s="929"/>
      <c r="D184" s="929"/>
      <c r="E184" s="929"/>
      <c r="F184" s="930"/>
      <c r="G184" s="592"/>
      <c r="H184" s="592"/>
      <c r="I184" s="118"/>
      <c r="J184" s="119"/>
      <c r="K184" s="135">
        <f>SUM(H184*I184)*(1-J184)</f>
        <v>0</v>
      </c>
    </row>
    <row r="185" spans="1:11" x14ac:dyDescent="0.3">
      <c r="A185" s="136"/>
      <c r="B185" s="928"/>
      <c r="C185" s="929"/>
      <c r="D185" s="929"/>
      <c r="E185" s="929"/>
      <c r="F185" s="930"/>
      <c r="G185" s="592"/>
      <c r="H185" s="592"/>
      <c r="I185" s="118"/>
      <c r="J185" s="119"/>
      <c r="K185" s="135">
        <f t="shared" ref="K185:K213" si="4">SUM(H185*I185)*(1-J185)</f>
        <v>0</v>
      </c>
    </row>
    <row r="186" spans="1:11" x14ac:dyDescent="0.3">
      <c r="A186" s="136"/>
      <c r="B186" s="928"/>
      <c r="C186" s="929"/>
      <c r="D186" s="929"/>
      <c r="E186" s="929"/>
      <c r="F186" s="930"/>
      <c r="G186" s="592"/>
      <c r="H186" s="592"/>
      <c r="I186" s="118"/>
      <c r="J186" s="119"/>
      <c r="K186" s="135">
        <f t="shared" si="4"/>
        <v>0</v>
      </c>
    </row>
    <row r="187" spans="1:11" x14ac:dyDescent="0.3">
      <c r="A187" s="136"/>
      <c r="B187" s="928"/>
      <c r="C187" s="929"/>
      <c r="D187" s="929"/>
      <c r="E187" s="929"/>
      <c r="F187" s="930"/>
      <c r="G187" s="592"/>
      <c r="H187" s="592"/>
      <c r="I187" s="118"/>
      <c r="J187" s="119"/>
      <c r="K187" s="135">
        <f t="shared" si="4"/>
        <v>0</v>
      </c>
    </row>
    <row r="188" spans="1:11" x14ac:dyDescent="0.3">
      <c r="A188" s="136"/>
      <c r="B188" s="928"/>
      <c r="C188" s="929"/>
      <c r="D188" s="929"/>
      <c r="E188" s="929"/>
      <c r="F188" s="930"/>
      <c r="G188" s="592"/>
      <c r="H188" s="592"/>
      <c r="I188" s="118"/>
      <c r="J188" s="119"/>
      <c r="K188" s="135">
        <f t="shared" si="4"/>
        <v>0</v>
      </c>
    </row>
    <row r="189" spans="1:11" x14ac:dyDescent="0.3">
      <c r="A189" s="136"/>
      <c r="B189" s="928"/>
      <c r="C189" s="929"/>
      <c r="D189" s="929"/>
      <c r="E189" s="929"/>
      <c r="F189" s="930"/>
      <c r="G189" s="592"/>
      <c r="H189" s="592"/>
      <c r="I189" s="118"/>
      <c r="J189" s="119"/>
      <c r="K189" s="135">
        <f t="shared" si="4"/>
        <v>0</v>
      </c>
    </row>
    <row r="190" spans="1:11" x14ac:dyDescent="0.3">
      <c r="A190" s="136"/>
      <c r="B190" s="928"/>
      <c r="C190" s="929"/>
      <c r="D190" s="929"/>
      <c r="E190" s="929"/>
      <c r="F190" s="930"/>
      <c r="G190" s="592"/>
      <c r="H190" s="592"/>
      <c r="I190" s="118"/>
      <c r="J190" s="119"/>
      <c r="K190" s="135">
        <f t="shared" si="4"/>
        <v>0</v>
      </c>
    </row>
    <row r="191" spans="1:11" x14ac:dyDescent="0.3">
      <c r="A191" s="136"/>
      <c r="B191" s="928"/>
      <c r="C191" s="929"/>
      <c r="D191" s="929"/>
      <c r="E191" s="929"/>
      <c r="F191" s="930"/>
      <c r="G191" s="592"/>
      <c r="H191" s="592"/>
      <c r="I191" s="118"/>
      <c r="J191" s="119"/>
      <c r="K191" s="135">
        <f t="shared" si="4"/>
        <v>0</v>
      </c>
    </row>
    <row r="192" spans="1:11" x14ac:dyDescent="0.3">
      <c r="A192" s="136"/>
      <c r="B192" s="928"/>
      <c r="C192" s="929"/>
      <c r="D192" s="929"/>
      <c r="E192" s="929"/>
      <c r="F192" s="930"/>
      <c r="G192" s="592"/>
      <c r="H192" s="592"/>
      <c r="I192" s="118"/>
      <c r="J192" s="119"/>
      <c r="K192" s="135">
        <f t="shared" si="4"/>
        <v>0</v>
      </c>
    </row>
    <row r="193" spans="1:11" x14ac:dyDescent="0.3">
      <c r="A193" s="136"/>
      <c r="B193" s="928"/>
      <c r="C193" s="929"/>
      <c r="D193" s="929"/>
      <c r="E193" s="929"/>
      <c r="F193" s="930"/>
      <c r="G193" s="592"/>
      <c r="H193" s="592"/>
      <c r="I193" s="118"/>
      <c r="J193" s="119"/>
      <c r="K193" s="135">
        <f t="shared" si="4"/>
        <v>0</v>
      </c>
    </row>
    <row r="194" spans="1:11" x14ac:dyDescent="0.3">
      <c r="A194" s="136"/>
      <c r="B194" s="928"/>
      <c r="C194" s="929"/>
      <c r="D194" s="929"/>
      <c r="E194" s="929"/>
      <c r="F194" s="930"/>
      <c r="G194" s="592"/>
      <c r="H194" s="592"/>
      <c r="I194" s="118"/>
      <c r="J194" s="119"/>
      <c r="K194" s="135">
        <f t="shared" si="4"/>
        <v>0</v>
      </c>
    </row>
    <row r="195" spans="1:11" x14ac:dyDescent="0.3">
      <c r="A195" s="136"/>
      <c r="B195" s="928"/>
      <c r="C195" s="929"/>
      <c r="D195" s="929"/>
      <c r="E195" s="929"/>
      <c r="F195" s="930"/>
      <c r="G195" s="592"/>
      <c r="H195" s="592"/>
      <c r="I195" s="118"/>
      <c r="J195" s="119"/>
      <c r="K195" s="135">
        <f t="shared" si="4"/>
        <v>0</v>
      </c>
    </row>
    <row r="196" spans="1:11" x14ac:dyDescent="0.3">
      <c r="A196" s="136"/>
      <c r="B196" s="928"/>
      <c r="C196" s="929"/>
      <c r="D196" s="929"/>
      <c r="E196" s="929"/>
      <c r="F196" s="930"/>
      <c r="G196" s="592"/>
      <c r="H196" s="592"/>
      <c r="I196" s="118"/>
      <c r="J196" s="119"/>
      <c r="K196" s="135">
        <f t="shared" si="4"/>
        <v>0</v>
      </c>
    </row>
    <row r="197" spans="1:11" x14ac:dyDescent="0.3">
      <c r="A197" s="136"/>
      <c r="B197" s="928"/>
      <c r="C197" s="929"/>
      <c r="D197" s="929"/>
      <c r="E197" s="929"/>
      <c r="F197" s="930"/>
      <c r="G197" s="592"/>
      <c r="H197" s="592"/>
      <c r="I197" s="118"/>
      <c r="J197" s="119"/>
      <c r="K197" s="135">
        <f t="shared" si="4"/>
        <v>0</v>
      </c>
    </row>
    <row r="198" spans="1:11" x14ac:dyDescent="0.3">
      <c r="A198" s="136"/>
      <c r="B198" s="928"/>
      <c r="C198" s="929"/>
      <c r="D198" s="929"/>
      <c r="E198" s="929"/>
      <c r="F198" s="930"/>
      <c r="G198" s="592"/>
      <c r="H198" s="592"/>
      <c r="I198" s="118"/>
      <c r="J198" s="119"/>
      <c r="K198" s="135">
        <f t="shared" si="4"/>
        <v>0</v>
      </c>
    </row>
    <row r="199" spans="1:11" x14ac:dyDescent="0.3">
      <c r="A199" s="136"/>
      <c r="B199" s="928"/>
      <c r="C199" s="929"/>
      <c r="D199" s="929"/>
      <c r="E199" s="929"/>
      <c r="F199" s="930"/>
      <c r="G199" s="592"/>
      <c r="H199" s="592"/>
      <c r="I199" s="118"/>
      <c r="J199" s="119"/>
      <c r="K199" s="135">
        <f t="shared" si="4"/>
        <v>0</v>
      </c>
    </row>
    <row r="200" spans="1:11" x14ac:dyDescent="0.3">
      <c r="A200" s="136"/>
      <c r="B200" s="928"/>
      <c r="C200" s="929"/>
      <c r="D200" s="929"/>
      <c r="E200" s="929"/>
      <c r="F200" s="930"/>
      <c r="G200" s="592"/>
      <c r="H200" s="592"/>
      <c r="I200" s="118"/>
      <c r="J200" s="119"/>
      <c r="K200" s="135">
        <f t="shared" si="4"/>
        <v>0</v>
      </c>
    </row>
    <row r="201" spans="1:11" x14ac:dyDescent="0.3">
      <c r="A201" s="136"/>
      <c r="B201" s="928"/>
      <c r="C201" s="929"/>
      <c r="D201" s="929"/>
      <c r="E201" s="929"/>
      <c r="F201" s="930"/>
      <c r="G201" s="592"/>
      <c r="H201" s="592"/>
      <c r="I201" s="118"/>
      <c r="J201" s="119"/>
      <c r="K201" s="135">
        <f t="shared" si="4"/>
        <v>0</v>
      </c>
    </row>
    <row r="202" spans="1:11" x14ac:dyDescent="0.3">
      <c r="A202" s="136"/>
      <c r="B202" s="928"/>
      <c r="C202" s="929"/>
      <c r="D202" s="929"/>
      <c r="E202" s="929"/>
      <c r="F202" s="930"/>
      <c r="G202" s="592"/>
      <c r="H202" s="592"/>
      <c r="I202" s="118"/>
      <c r="J202" s="119"/>
      <c r="K202" s="135">
        <f t="shared" si="4"/>
        <v>0</v>
      </c>
    </row>
    <row r="203" spans="1:11" x14ac:dyDescent="0.3">
      <c r="A203" s="136"/>
      <c r="B203" s="928"/>
      <c r="C203" s="929"/>
      <c r="D203" s="929"/>
      <c r="E203" s="929"/>
      <c r="F203" s="930"/>
      <c r="G203" s="592"/>
      <c r="H203" s="592"/>
      <c r="I203" s="118"/>
      <c r="J203" s="119"/>
      <c r="K203" s="135">
        <f t="shared" si="4"/>
        <v>0</v>
      </c>
    </row>
    <row r="204" spans="1:11" x14ac:dyDescent="0.3">
      <c r="A204" s="136"/>
      <c r="B204" s="928"/>
      <c r="C204" s="929"/>
      <c r="D204" s="929"/>
      <c r="E204" s="929"/>
      <c r="F204" s="930"/>
      <c r="G204" s="592"/>
      <c r="H204" s="592"/>
      <c r="I204" s="118"/>
      <c r="J204" s="119"/>
      <c r="K204" s="135">
        <f t="shared" si="4"/>
        <v>0</v>
      </c>
    </row>
    <row r="205" spans="1:11" x14ac:dyDescent="0.3">
      <c r="A205" s="136"/>
      <c r="B205" s="928"/>
      <c r="C205" s="929"/>
      <c r="D205" s="929"/>
      <c r="E205" s="929"/>
      <c r="F205" s="930"/>
      <c r="G205" s="592"/>
      <c r="H205" s="592"/>
      <c r="I205" s="118"/>
      <c r="J205" s="119"/>
      <c r="K205" s="135">
        <f t="shared" si="4"/>
        <v>0</v>
      </c>
    </row>
    <row r="206" spans="1:11" x14ac:dyDescent="0.3">
      <c r="A206" s="136"/>
      <c r="B206" s="928"/>
      <c r="C206" s="929"/>
      <c r="D206" s="929"/>
      <c r="E206" s="929"/>
      <c r="F206" s="930"/>
      <c r="G206" s="592"/>
      <c r="H206" s="592"/>
      <c r="I206" s="118"/>
      <c r="J206" s="119"/>
      <c r="K206" s="135">
        <f t="shared" si="4"/>
        <v>0</v>
      </c>
    </row>
    <row r="207" spans="1:11" x14ac:dyDescent="0.3">
      <c r="A207" s="136"/>
      <c r="B207" s="928"/>
      <c r="C207" s="929"/>
      <c r="D207" s="929"/>
      <c r="E207" s="929"/>
      <c r="F207" s="930"/>
      <c r="G207" s="592"/>
      <c r="H207" s="592"/>
      <c r="I207" s="118"/>
      <c r="J207" s="119"/>
      <c r="K207" s="135">
        <f t="shared" si="4"/>
        <v>0</v>
      </c>
    </row>
    <row r="208" spans="1:11" x14ac:dyDescent="0.3">
      <c r="A208" s="136"/>
      <c r="B208" s="928"/>
      <c r="C208" s="929"/>
      <c r="D208" s="929"/>
      <c r="E208" s="929"/>
      <c r="F208" s="930"/>
      <c r="G208" s="592"/>
      <c r="H208" s="592"/>
      <c r="I208" s="118"/>
      <c r="J208" s="119"/>
      <c r="K208" s="135">
        <f t="shared" si="4"/>
        <v>0</v>
      </c>
    </row>
    <row r="209" spans="1:11" x14ac:dyDescent="0.3">
      <c r="A209" s="136"/>
      <c r="B209" s="928"/>
      <c r="C209" s="929"/>
      <c r="D209" s="929"/>
      <c r="E209" s="929"/>
      <c r="F209" s="930"/>
      <c r="G209" s="592"/>
      <c r="H209" s="592"/>
      <c r="I209" s="118"/>
      <c r="J209" s="119"/>
      <c r="K209" s="135">
        <f t="shared" si="4"/>
        <v>0</v>
      </c>
    </row>
    <row r="210" spans="1:11" x14ac:dyDescent="0.3">
      <c r="A210" s="136"/>
      <c r="B210" s="928"/>
      <c r="C210" s="929"/>
      <c r="D210" s="929"/>
      <c r="E210" s="929"/>
      <c r="F210" s="930"/>
      <c r="G210" s="592"/>
      <c r="H210" s="592"/>
      <c r="I210" s="118"/>
      <c r="J210" s="119"/>
      <c r="K210" s="135">
        <f t="shared" si="4"/>
        <v>0</v>
      </c>
    </row>
    <row r="211" spans="1:11" x14ac:dyDescent="0.3">
      <c r="A211" s="136"/>
      <c r="B211" s="928"/>
      <c r="C211" s="929"/>
      <c r="D211" s="929"/>
      <c r="E211" s="929"/>
      <c r="F211" s="930"/>
      <c r="G211" s="592"/>
      <c r="H211" s="592"/>
      <c r="I211" s="118"/>
      <c r="J211" s="119"/>
      <c r="K211" s="135">
        <f t="shared" si="4"/>
        <v>0</v>
      </c>
    </row>
    <row r="212" spans="1:11" x14ac:dyDescent="0.3">
      <c r="A212" s="136"/>
      <c r="B212" s="928"/>
      <c r="C212" s="929"/>
      <c r="D212" s="929"/>
      <c r="E212" s="929"/>
      <c r="F212" s="930"/>
      <c r="G212" s="592"/>
      <c r="H212" s="592"/>
      <c r="I212" s="118"/>
      <c r="J212" s="119"/>
      <c r="K212" s="135">
        <f t="shared" si="4"/>
        <v>0</v>
      </c>
    </row>
    <row r="213" spans="1:11" ht="15" thickBot="1" x14ac:dyDescent="0.35">
      <c r="A213" s="603"/>
      <c r="B213" s="936"/>
      <c r="C213" s="937"/>
      <c r="D213" s="937"/>
      <c r="E213" s="937"/>
      <c r="F213" s="938"/>
      <c r="G213" s="604"/>
      <c r="H213" s="604"/>
      <c r="I213" s="605"/>
      <c r="J213" s="606"/>
      <c r="K213" s="140">
        <f t="shared" si="4"/>
        <v>0</v>
      </c>
    </row>
    <row r="214" spans="1:11" ht="15" thickBot="1" x14ac:dyDescent="0.35">
      <c r="A214" s="156"/>
      <c r="B214" s="157"/>
      <c r="C214" s="157"/>
      <c r="D214" s="157"/>
      <c r="E214" s="157"/>
      <c r="F214" s="157"/>
      <c r="G214" s="158" t="s">
        <v>5</v>
      </c>
      <c r="H214" s="158" t="s">
        <v>5</v>
      </c>
      <c r="I214" s="159"/>
      <c r="J214" s="159" t="s">
        <v>5</v>
      </c>
      <c r="K214" s="155"/>
    </row>
    <row r="215" spans="1:11" ht="18.600000000000001" thickBot="1" x14ac:dyDescent="0.35">
      <c r="A215" s="156"/>
      <c r="B215" s="157"/>
      <c r="C215" s="157"/>
      <c r="D215" s="157"/>
      <c r="E215" s="157"/>
      <c r="F215" s="157"/>
      <c r="G215" s="918" t="s">
        <v>301</v>
      </c>
      <c r="H215" s="919"/>
      <c r="I215" s="920"/>
      <c r="J215" s="906">
        <f>SUM(K24:K214)</f>
        <v>82168.152000000046</v>
      </c>
      <c r="K215" s="907"/>
    </row>
  </sheetData>
  <sheetProtection algorithmName="SHA-512" hashValue="Xmh1WZzwEiwduDyu8IhW+53xcdzXKiyrb5Psi3ncNKSIVCuDqlIZyP8NVZcLSX0o1ykqehweXViQ0n2/vk2znQ==" saltValue="/KGiHFg4SbbmQbZJVntLlQ==" spinCount="100000" sheet="1" objects="1" scenarios="1"/>
  <mergeCells count="219">
    <mergeCell ref="B212:F212"/>
    <mergeCell ref="B213:F213"/>
    <mergeCell ref="B184:F184"/>
    <mergeCell ref="A20:A22"/>
    <mergeCell ref="B21:D21"/>
    <mergeCell ref="E21:G21"/>
    <mergeCell ref="H21:J21"/>
    <mergeCell ref="B22:D22"/>
    <mergeCell ref="E22:G22"/>
    <mergeCell ref="H22:J22"/>
    <mergeCell ref="B20:D20"/>
    <mergeCell ref="E20:G20"/>
    <mergeCell ref="H20:J20"/>
    <mergeCell ref="B203:F203"/>
    <mergeCell ref="B204:F204"/>
    <mergeCell ref="B205:F205"/>
    <mergeCell ref="B206:F206"/>
    <mergeCell ref="B207:F207"/>
    <mergeCell ref="B208:F208"/>
    <mergeCell ref="B209:F209"/>
    <mergeCell ref="B210:F210"/>
    <mergeCell ref="B211:F211"/>
    <mergeCell ref="B194:F194"/>
    <mergeCell ref="B195:F195"/>
    <mergeCell ref="B196:F196"/>
    <mergeCell ref="B197:F197"/>
    <mergeCell ref="B198:F198"/>
    <mergeCell ref="B199:F199"/>
    <mergeCell ref="B200:F200"/>
    <mergeCell ref="B201:F201"/>
    <mergeCell ref="B202:F202"/>
    <mergeCell ref="B185:F185"/>
    <mergeCell ref="B186:F186"/>
    <mergeCell ref="B187:F187"/>
    <mergeCell ref="B188:F188"/>
    <mergeCell ref="B189:F189"/>
    <mergeCell ref="B190:F190"/>
    <mergeCell ref="B191:F191"/>
    <mergeCell ref="B192:F192"/>
    <mergeCell ref="B193:F193"/>
    <mergeCell ref="B176:F176"/>
    <mergeCell ref="B177:F177"/>
    <mergeCell ref="B178:F178"/>
    <mergeCell ref="B179:F179"/>
    <mergeCell ref="B180:F180"/>
    <mergeCell ref="B181:F181"/>
    <mergeCell ref="B182:F182"/>
    <mergeCell ref="B183:F183"/>
    <mergeCell ref="B167:F167"/>
    <mergeCell ref="B168:F168"/>
    <mergeCell ref="B169:F169"/>
    <mergeCell ref="B170:F170"/>
    <mergeCell ref="B171:F171"/>
    <mergeCell ref="B172:F172"/>
    <mergeCell ref="B173:F173"/>
    <mergeCell ref="B174:F174"/>
    <mergeCell ref="B175:F175"/>
    <mergeCell ref="B158:F158"/>
    <mergeCell ref="B159:F159"/>
    <mergeCell ref="B160:F160"/>
    <mergeCell ref="B161:F161"/>
    <mergeCell ref="B162:F162"/>
    <mergeCell ref="B163:F163"/>
    <mergeCell ref="B164:F164"/>
    <mergeCell ref="B165:F165"/>
    <mergeCell ref="B166:F166"/>
    <mergeCell ref="B149:F149"/>
    <mergeCell ref="B150:F150"/>
    <mergeCell ref="B151:F151"/>
    <mergeCell ref="B152:F152"/>
    <mergeCell ref="B153:F153"/>
    <mergeCell ref="B154:F154"/>
    <mergeCell ref="B155:F155"/>
    <mergeCell ref="B156:F156"/>
    <mergeCell ref="B157:F157"/>
    <mergeCell ref="B140:F140"/>
    <mergeCell ref="B141:F141"/>
    <mergeCell ref="B142:F142"/>
    <mergeCell ref="B143:F143"/>
    <mergeCell ref="B144:F144"/>
    <mergeCell ref="B145:F145"/>
    <mergeCell ref="B146:F146"/>
    <mergeCell ref="B147:F147"/>
    <mergeCell ref="B148:F148"/>
    <mergeCell ref="B131:F131"/>
    <mergeCell ref="B132:F132"/>
    <mergeCell ref="B133:F133"/>
    <mergeCell ref="B134:F134"/>
    <mergeCell ref="B135:F135"/>
    <mergeCell ref="B136:F136"/>
    <mergeCell ref="B137:F137"/>
    <mergeCell ref="B138:F138"/>
    <mergeCell ref="B139:F139"/>
    <mergeCell ref="B122:F122"/>
    <mergeCell ref="B123:F123"/>
    <mergeCell ref="B124:F124"/>
    <mergeCell ref="B125:F125"/>
    <mergeCell ref="B126:F126"/>
    <mergeCell ref="B127:F127"/>
    <mergeCell ref="B128:F128"/>
    <mergeCell ref="B129:F129"/>
    <mergeCell ref="B130:F130"/>
    <mergeCell ref="B113:F113"/>
    <mergeCell ref="B114:F114"/>
    <mergeCell ref="B115:F115"/>
    <mergeCell ref="B116:F116"/>
    <mergeCell ref="B117:F117"/>
    <mergeCell ref="B118:F118"/>
    <mergeCell ref="B119:F119"/>
    <mergeCell ref="B120:F120"/>
    <mergeCell ref="B121:F121"/>
    <mergeCell ref="B104:F104"/>
    <mergeCell ref="B105:F105"/>
    <mergeCell ref="B106:F106"/>
    <mergeCell ref="B107:F107"/>
    <mergeCell ref="B108:F108"/>
    <mergeCell ref="B109:F109"/>
    <mergeCell ref="B110:F110"/>
    <mergeCell ref="B111:F111"/>
    <mergeCell ref="B112:F112"/>
    <mergeCell ref="B99:F99"/>
    <mergeCell ref="B100:F100"/>
    <mergeCell ref="B101:F101"/>
    <mergeCell ref="B102:F102"/>
    <mergeCell ref="B103:F103"/>
    <mergeCell ref="B90:F90"/>
    <mergeCell ref="B91:F91"/>
    <mergeCell ref="B92:F92"/>
    <mergeCell ref="B93:F93"/>
    <mergeCell ref="B94:F94"/>
    <mergeCell ref="B95:F95"/>
    <mergeCell ref="B96:F96"/>
    <mergeCell ref="B97:F97"/>
    <mergeCell ref="B98:F98"/>
    <mergeCell ref="B81:F81"/>
    <mergeCell ref="B82:F82"/>
    <mergeCell ref="B83:F83"/>
    <mergeCell ref="B84:F84"/>
    <mergeCell ref="B85:F85"/>
    <mergeCell ref="B86:F86"/>
    <mergeCell ref="B87:F87"/>
    <mergeCell ref="B88:F88"/>
    <mergeCell ref="B89:F89"/>
    <mergeCell ref="B72:F72"/>
    <mergeCell ref="B73:F73"/>
    <mergeCell ref="B74:F74"/>
    <mergeCell ref="B75:F75"/>
    <mergeCell ref="B76:F76"/>
    <mergeCell ref="B77:F77"/>
    <mergeCell ref="B78:F78"/>
    <mergeCell ref="B79:F79"/>
    <mergeCell ref="B80:F80"/>
    <mergeCell ref="B63:F63"/>
    <mergeCell ref="B64:F64"/>
    <mergeCell ref="B65:F65"/>
    <mergeCell ref="B66:F66"/>
    <mergeCell ref="B67:F67"/>
    <mergeCell ref="B68:F68"/>
    <mergeCell ref="B69:F69"/>
    <mergeCell ref="B70:F70"/>
    <mergeCell ref="B71:F71"/>
    <mergeCell ref="B54:F54"/>
    <mergeCell ref="B55:F55"/>
    <mergeCell ref="B56:F56"/>
    <mergeCell ref="B57:F57"/>
    <mergeCell ref="B58:F58"/>
    <mergeCell ref="B59:F59"/>
    <mergeCell ref="B60:F60"/>
    <mergeCell ref="B61:F61"/>
    <mergeCell ref="B62:F62"/>
    <mergeCell ref="B42:F42"/>
    <mergeCell ref="B43:F43"/>
    <mergeCell ref="B44:F44"/>
    <mergeCell ref="B45:F45"/>
    <mergeCell ref="B46:F46"/>
    <mergeCell ref="B47:F47"/>
    <mergeCell ref="B48:F48"/>
    <mergeCell ref="B49:F49"/>
    <mergeCell ref="B50:F50"/>
    <mergeCell ref="B23:F23"/>
    <mergeCell ref="B24:F24"/>
    <mergeCell ref="B25:F25"/>
    <mergeCell ref="B26:F26"/>
    <mergeCell ref="B27:F27"/>
    <mergeCell ref="B28:F28"/>
    <mergeCell ref="B40:F40"/>
    <mergeCell ref="B29:F29"/>
    <mergeCell ref="B30:F30"/>
    <mergeCell ref="B31:F31"/>
    <mergeCell ref="B32:F32"/>
    <mergeCell ref="B33:F33"/>
    <mergeCell ref="B34:F34"/>
    <mergeCell ref="B35:F35"/>
    <mergeCell ref="B36:F36"/>
    <mergeCell ref="B37:F37"/>
    <mergeCell ref="B41:F41"/>
    <mergeCell ref="A6:A7"/>
    <mergeCell ref="B6:K7"/>
    <mergeCell ref="A1:K1"/>
    <mergeCell ref="A2:K2"/>
    <mergeCell ref="G215:I215"/>
    <mergeCell ref="J215:K215"/>
    <mergeCell ref="B18:K18"/>
    <mergeCell ref="B19:K19"/>
    <mergeCell ref="B13:K13"/>
    <mergeCell ref="B14:K14"/>
    <mergeCell ref="B15:K15"/>
    <mergeCell ref="B16:K16"/>
    <mergeCell ref="B17:K17"/>
    <mergeCell ref="B38:F38"/>
    <mergeCell ref="B39:F39"/>
    <mergeCell ref="B51:F51"/>
    <mergeCell ref="B52:F52"/>
    <mergeCell ref="B53:F53"/>
    <mergeCell ref="B8:K8"/>
    <mergeCell ref="B9:K9"/>
    <mergeCell ref="B10:K10"/>
    <mergeCell ref="B11:K11"/>
    <mergeCell ref="B12:K12"/>
  </mergeCells>
  <dataValidations count="1">
    <dataValidation type="custom" allowBlank="1" showInputMessage="1" showErrorMessage="1" error="Must use a numerical value only in this cell." sqref="H24:J213">
      <formula1>ISNUMBER(H24)</formula1>
    </dataValidation>
  </dataValidations>
  <pageMargins left="0.7" right="0.7" top="0.75" bottom="0.75" header="0.3" footer="0.3"/>
  <pageSetup scale="58" fitToHeight="10" orientation="landscape" r:id="rId1"/>
  <headerFooter>
    <oddFooter>&amp;R&amp;A - 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5" tint="0.59999389629810485"/>
    <pageSetUpPr fitToPage="1"/>
  </sheetPr>
  <dimension ref="A1:O113"/>
  <sheetViews>
    <sheetView showGridLines="0" topLeftCell="D23" zoomScale="85" zoomScaleNormal="85" workbookViewId="0">
      <selection activeCell="E32" sqref="E32:F32"/>
    </sheetView>
  </sheetViews>
  <sheetFormatPr defaultColWidth="8.88671875" defaultRowHeight="14.4" x14ac:dyDescent="0.3"/>
  <cols>
    <col min="1" max="1" width="20" style="72" customWidth="1"/>
    <col min="2" max="2" width="32.109375" style="72" customWidth="1"/>
    <col min="3" max="4" width="25.109375" style="72" customWidth="1"/>
    <col min="5" max="8" width="23.6640625" style="72" customWidth="1"/>
    <col min="9" max="16384" width="8.88671875" style="72"/>
  </cols>
  <sheetData>
    <row r="1" spans="1:15" s="6" customFormat="1" ht="18" x14ac:dyDescent="0.3">
      <c r="A1" s="752" t="str">
        <f>Scores!B1</f>
        <v>Attachment D: Cost Schedule</v>
      </c>
      <c r="B1" s="752"/>
      <c r="C1" s="752"/>
      <c r="D1" s="752"/>
      <c r="E1" s="752"/>
      <c r="F1" s="752"/>
      <c r="G1" s="752"/>
      <c r="H1" s="752"/>
      <c r="I1" s="80"/>
      <c r="J1" s="80"/>
      <c r="K1" s="80"/>
      <c r="L1" s="110"/>
      <c r="O1" s="446" t="s">
        <v>459</v>
      </c>
    </row>
    <row r="2" spans="1:15" s="21" customFormat="1" ht="18" customHeight="1" thickBot="1" x14ac:dyDescent="0.35">
      <c r="A2" s="758" t="s">
        <v>19</v>
      </c>
      <c r="B2" s="758"/>
      <c r="C2" s="758"/>
      <c r="D2" s="758"/>
      <c r="E2" s="758"/>
      <c r="F2" s="758"/>
      <c r="G2" s="758"/>
      <c r="H2" s="758"/>
      <c r="I2" s="80"/>
      <c r="J2" s="80"/>
      <c r="K2" s="80"/>
      <c r="L2" s="109"/>
      <c r="O2" s="447" t="s">
        <v>460</v>
      </c>
    </row>
    <row r="3" spans="1:15" s="21" customFormat="1" ht="6.75" customHeight="1" x14ac:dyDescent="0.3">
      <c r="A3" s="353"/>
      <c r="B3" s="353"/>
      <c r="C3" s="353"/>
      <c r="D3" s="353"/>
      <c r="E3" s="353"/>
      <c r="F3" s="353"/>
      <c r="G3" s="353"/>
      <c r="H3" s="353"/>
      <c r="I3" s="353"/>
      <c r="J3" s="353"/>
      <c r="K3" s="353"/>
      <c r="L3" s="109"/>
    </row>
    <row r="4" spans="1:15" s="6" customFormat="1" ht="18" customHeight="1" x14ac:dyDescent="0.3">
      <c r="A4" s="353" t="str">
        <f>Scores!B4</f>
        <v>Vendor Name:</v>
      </c>
      <c r="B4" s="80" t="str">
        <f>Scores!E4</f>
        <v xml:space="preserve">Allsteel Inc. </v>
      </c>
      <c r="C4" s="80"/>
      <c r="D4" s="80"/>
      <c r="E4" s="80"/>
      <c r="F4" s="80"/>
      <c r="G4" s="80"/>
      <c r="H4" s="80"/>
      <c r="I4" s="80"/>
      <c r="J4" s="80"/>
      <c r="K4" s="80"/>
      <c r="L4" s="110"/>
    </row>
    <row r="5" spans="1:15" s="21" customFormat="1" ht="9.75" customHeight="1" thickBot="1" x14ac:dyDescent="0.35">
      <c r="A5" s="353"/>
      <c r="B5" s="80"/>
      <c r="C5" s="80"/>
      <c r="D5" s="80"/>
      <c r="E5" s="80"/>
      <c r="F5" s="80"/>
      <c r="G5" s="80"/>
      <c r="H5" s="80"/>
      <c r="I5" s="80"/>
      <c r="J5" s="80"/>
      <c r="K5" s="80"/>
      <c r="L5" s="109"/>
    </row>
    <row r="6" spans="1:15" ht="18" customHeight="1" x14ac:dyDescent="0.3">
      <c r="A6" s="487" t="s">
        <v>6</v>
      </c>
      <c r="B6" s="942" t="s">
        <v>5</v>
      </c>
      <c r="C6" s="943"/>
      <c r="D6" s="943"/>
      <c r="E6" s="943"/>
      <c r="F6" s="943"/>
      <c r="G6" s="943"/>
      <c r="H6" s="944"/>
    </row>
    <row r="7" spans="1:15" s="6" customFormat="1" ht="33" customHeight="1" x14ac:dyDescent="0.3">
      <c r="A7" s="122">
        <v>1</v>
      </c>
      <c r="B7" s="893" t="s">
        <v>468</v>
      </c>
      <c r="C7" s="894"/>
      <c r="D7" s="894"/>
      <c r="E7" s="894"/>
      <c r="F7" s="894"/>
      <c r="G7" s="894"/>
      <c r="H7" s="895"/>
      <c r="I7" s="45"/>
      <c r="J7" s="20"/>
      <c r="K7" s="45"/>
    </row>
    <row r="8" spans="1:15" s="471" customFormat="1" ht="45" customHeight="1" x14ac:dyDescent="0.3">
      <c r="A8" s="122">
        <v>2</v>
      </c>
      <c r="B8" s="893" t="s">
        <v>323</v>
      </c>
      <c r="C8" s="894"/>
      <c r="D8" s="894"/>
      <c r="E8" s="894"/>
      <c r="F8" s="894"/>
      <c r="G8" s="894"/>
      <c r="H8" s="895"/>
      <c r="I8" s="45"/>
      <c r="J8" s="26"/>
      <c r="K8" s="45"/>
    </row>
    <row r="9" spans="1:15" s="491" customFormat="1" x14ac:dyDescent="0.3">
      <c r="A9" s="488">
        <v>3</v>
      </c>
      <c r="B9" s="893" t="s">
        <v>201</v>
      </c>
      <c r="C9" s="894"/>
      <c r="D9" s="894"/>
      <c r="E9" s="894"/>
      <c r="F9" s="894"/>
      <c r="G9" s="894"/>
      <c r="H9" s="895"/>
      <c r="I9" s="489"/>
      <c r="J9" s="490"/>
      <c r="K9" s="489"/>
    </row>
    <row r="10" spans="1:15" s="157" customFormat="1" x14ac:dyDescent="0.3">
      <c r="A10" s="122">
        <v>4</v>
      </c>
      <c r="B10" s="893" t="s">
        <v>200</v>
      </c>
      <c r="C10" s="894"/>
      <c r="D10" s="894"/>
      <c r="E10" s="894"/>
      <c r="F10" s="894"/>
      <c r="G10" s="894"/>
      <c r="H10" s="895"/>
      <c r="I10" s="155"/>
      <c r="J10" s="158"/>
      <c r="K10" s="155"/>
    </row>
    <row r="11" spans="1:15" s="157" customFormat="1" x14ac:dyDescent="0.3">
      <c r="A11" s="122">
        <v>5</v>
      </c>
      <c r="B11" s="893" t="s">
        <v>202</v>
      </c>
      <c r="C11" s="894"/>
      <c r="D11" s="894"/>
      <c r="E11" s="894"/>
      <c r="F11" s="894"/>
      <c r="G11" s="894"/>
      <c r="H11" s="895"/>
      <c r="I11" s="155"/>
      <c r="J11" s="158"/>
      <c r="K11" s="155"/>
    </row>
    <row r="12" spans="1:15" s="75" customFormat="1" ht="32.1" customHeight="1" thickBot="1" x14ac:dyDescent="0.35">
      <c r="A12" s="123" t="s">
        <v>32</v>
      </c>
      <c r="B12" s="799" t="s">
        <v>283</v>
      </c>
      <c r="C12" s="799"/>
      <c r="D12" s="799"/>
      <c r="E12" s="799"/>
      <c r="F12" s="799"/>
      <c r="G12" s="799"/>
      <c r="H12" s="800"/>
    </row>
    <row r="13" spans="1:15" s="75" customFormat="1" ht="18" customHeight="1" thickBot="1" x14ac:dyDescent="0.35">
      <c r="A13" s="945"/>
      <c r="B13" s="945"/>
      <c r="C13" s="945"/>
      <c r="D13" s="945"/>
      <c r="E13" s="945"/>
      <c r="F13" s="945"/>
      <c r="G13" s="945"/>
      <c r="H13" s="945"/>
    </row>
    <row r="14" spans="1:15" s="75" customFormat="1" ht="18" customHeight="1" x14ac:dyDescent="0.3">
      <c r="A14" s="949" t="s">
        <v>11</v>
      </c>
      <c r="B14" s="950"/>
      <c r="C14" s="950"/>
      <c r="D14" s="950"/>
      <c r="E14" s="950"/>
      <c r="F14" s="950"/>
      <c r="G14" s="950"/>
      <c r="H14" s="951"/>
    </row>
    <row r="15" spans="1:15" s="75" customFormat="1" ht="18" customHeight="1" x14ac:dyDescent="0.3">
      <c r="A15" s="961" t="s">
        <v>18</v>
      </c>
      <c r="B15" s="946" t="s">
        <v>33</v>
      </c>
      <c r="C15" s="947"/>
      <c r="D15" s="947"/>
      <c r="E15" s="947"/>
      <c r="F15" s="947"/>
      <c r="G15" s="947"/>
      <c r="H15" s="948"/>
    </row>
    <row r="16" spans="1:15" s="75" customFormat="1" ht="32.1" customHeight="1" x14ac:dyDescent="0.3">
      <c r="A16" s="962"/>
      <c r="B16" s="492"/>
      <c r="C16" s="966" t="s">
        <v>27</v>
      </c>
      <c r="D16" s="971"/>
      <c r="E16" s="966" t="s">
        <v>28</v>
      </c>
      <c r="F16" s="971"/>
      <c r="G16" s="966" t="s">
        <v>29</v>
      </c>
      <c r="H16" s="967"/>
    </row>
    <row r="17" spans="1:11" s="75" customFormat="1" ht="18" customHeight="1" x14ac:dyDescent="0.3">
      <c r="A17" s="963"/>
      <c r="B17" s="493" t="s">
        <v>300</v>
      </c>
      <c r="C17" s="964" t="s">
        <v>454</v>
      </c>
      <c r="D17" s="946"/>
      <c r="E17" s="964" t="s">
        <v>455</v>
      </c>
      <c r="F17" s="946"/>
      <c r="G17" s="964" t="s">
        <v>347</v>
      </c>
      <c r="H17" s="965"/>
    </row>
    <row r="18" spans="1:11" ht="18" customHeight="1" x14ac:dyDescent="0.3">
      <c r="A18" s="494" t="s">
        <v>20</v>
      </c>
      <c r="B18" s="355" t="s">
        <v>21</v>
      </c>
      <c r="C18" s="861">
        <v>0.36</v>
      </c>
      <c r="D18" s="862"/>
      <c r="E18" s="857">
        <v>0.49</v>
      </c>
      <c r="F18" s="876"/>
      <c r="G18" s="857">
        <v>0.53</v>
      </c>
      <c r="H18" s="858"/>
    </row>
    <row r="19" spans="1:11" ht="18" customHeight="1" x14ac:dyDescent="0.3">
      <c r="A19" s="494" t="s">
        <v>20</v>
      </c>
      <c r="B19" s="355" t="s">
        <v>22</v>
      </c>
      <c r="C19" s="861">
        <v>0.45</v>
      </c>
      <c r="D19" s="862"/>
      <c r="E19" s="857">
        <v>0.56000000000000005</v>
      </c>
      <c r="F19" s="876"/>
      <c r="G19" s="857">
        <v>0.64</v>
      </c>
      <c r="H19" s="858"/>
    </row>
    <row r="20" spans="1:11" ht="18" customHeight="1" x14ac:dyDescent="0.3">
      <c r="A20" s="495" t="s">
        <v>20</v>
      </c>
      <c r="B20" s="496" t="s">
        <v>23</v>
      </c>
      <c r="C20" s="861">
        <v>0.48</v>
      </c>
      <c r="D20" s="862"/>
      <c r="E20" s="857">
        <v>0.63</v>
      </c>
      <c r="F20" s="876"/>
      <c r="G20" s="857">
        <v>0.66</v>
      </c>
      <c r="H20" s="858"/>
    </row>
    <row r="21" spans="1:11" ht="18" customHeight="1" x14ac:dyDescent="0.3">
      <c r="A21" s="952"/>
      <c r="B21" s="953"/>
      <c r="C21" s="953"/>
      <c r="D21" s="953"/>
      <c r="E21" s="953"/>
      <c r="F21" s="953"/>
      <c r="G21" s="953"/>
      <c r="H21" s="954"/>
    </row>
    <row r="22" spans="1:11" ht="18" customHeight="1" thickBot="1" x14ac:dyDescent="0.35">
      <c r="A22" s="866" t="s">
        <v>26</v>
      </c>
      <c r="B22" s="867"/>
      <c r="C22" s="882">
        <f>AVERAGE(C18:C20)</f>
        <v>0.43</v>
      </c>
      <c r="D22" s="883"/>
      <c r="E22" s="877">
        <f>AVERAGE(E18:E20)</f>
        <v>0.56000000000000005</v>
      </c>
      <c r="F22" s="878"/>
      <c r="G22" s="877">
        <f>AVERAGE(G18:G20)</f>
        <v>0.61</v>
      </c>
      <c r="H22" s="879"/>
    </row>
    <row r="23" spans="1:11" ht="18" customHeight="1" thickBot="1" x14ac:dyDescent="0.35">
      <c r="A23" s="390"/>
      <c r="B23" s="390"/>
      <c r="C23" s="390"/>
      <c r="D23" s="390"/>
      <c r="E23" s="390"/>
      <c r="F23" s="390"/>
      <c r="G23" s="157"/>
      <c r="H23" s="157"/>
    </row>
    <row r="24" spans="1:11" ht="18" customHeight="1" thickBot="1" x14ac:dyDescent="0.35">
      <c r="A24" s="958" t="s">
        <v>379</v>
      </c>
      <c r="B24" s="959"/>
      <c r="C24" s="959"/>
      <c r="D24" s="959"/>
      <c r="E24" s="959"/>
      <c r="F24" s="959"/>
      <c r="G24" s="959"/>
      <c r="H24" s="960"/>
    </row>
    <row r="25" spans="1:11" ht="7.5" customHeight="1" thickBot="1" x14ac:dyDescent="0.35">
      <c r="A25" s="497"/>
      <c r="B25" s="498"/>
      <c r="C25" s="498"/>
      <c r="D25" s="498"/>
      <c r="E25" s="498"/>
      <c r="F25" s="126"/>
      <c r="G25" s="126"/>
      <c r="H25" s="126"/>
    </row>
    <row r="26" spans="1:11" s="390" customFormat="1" ht="18" customHeight="1" thickBot="1" x14ac:dyDescent="0.35">
      <c r="A26" s="880" t="s">
        <v>488</v>
      </c>
      <c r="B26" s="881"/>
      <c r="C26" s="881"/>
      <c r="D26" s="881"/>
      <c r="E26" s="398"/>
      <c r="F26" s="559" t="s">
        <v>459</v>
      </c>
      <c r="G26" s="400"/>
      <c r="H26" s="141"/>
      <c r="I26" s="401"/>
      <c r="J26" s="141"/>
      <c r="K26" s="401"/>
    </row>
    <row r="27" spans="1:11" s="390" customFormat="1" ht="6.75" customHeight="1" thickBot="1" x14ac:dyDescent="0.35">
      <c r="A27" s="31"/>
      <c r="B27" s="31"/>
      <c r="C27" s="31"/>
      <c r="D27" s="31"/>
      <c r="E27" s="400"/>
      <c r="F27" s="392"/>
      <c r="G27" s="400"/>
      <c r="H27" s="141"/>
      <c r="I27" s="401"/>
      <c r="J27" s="141"/>
      <c r="K27" s="401"/>
    </row>
    <row r="28" spans="1:11" ht="32.1" customHeight="1" x14ac:dyDescent="0.3">
      <c r="A28" s="949" t="s">
        <v>25</v>
      </c>
      <c r="B28" s="950" t="s">
        <v>300</v>
      </c>
      <c r="C28" s="968" t="s">
        <v>27</v>
      </c>
      <c r="D28" s="969"/>
      <c r="E28" s="968" t="s">
        <v>28</v>
      </c>
      <c r="F28" s="969"/>
      <c r="G28" s="968" t="s">
        <v>458</v>
      </c>
      <c r="H28" s="970"/>
    </row>
    <row r="29" spans="1:11" ht="18" customHeight="1" x14ac:dyDescent="0.3">
      <c r="A29" s="957"/>
      <c r="B29" s="905"/>
      <c r="C29" s="964" t="str">
        <f>C17</f>
        <v>(Less than or equal to $50k)</v>
      </c>
      <c r="D29" s="946"/>
      <c r="E29" s="964" t="str">
        <f>E17</f>
        <v>(Over $50k to $150k)</v>
      </c>
      <c r="F29" s="946"/>
      <c r="G29" s="964" t="str">
        <f>G17</f>
        <v>Over $150k</v>
      </c>
      <c r="H29" s="965"/>
    </row>
    <row r="30" spans="1:11" ht="18" customHeight="1" x14ac:dyDescent="0.3">
      <c r="A30" s="160" t="s">
        <v>744</v>
      </c>
      <c r="B30" s="272" t="s">
        <v>791</v>
      </c>
      <c r="C30" s="972">
        <v>0.73599999999999999</v>
      </c>
      <c r="D30" s="973"/>
      <c r="E30" s="972">
        <v>0.73599999999999999</v>
      </c>
      <c r="F30" s="973"/>
      <c r="G30" s="972">
        <v>0.73599999999999999</v>
      </c>
      <c r="H30" s="973"/>
    </row>
    <row r="31" spans="1:11" ht="18" customHeight="1" x14ac:dyDescent="0.3">
      <c r="A31" s="160" t="s">
        <v>744</v>
      </c>
      <c r="B31" s="272" t="s">
        <v>792</v>
      </c>
      <c r="C31" s="972">
        <v>0.74299999999999999</v>
      </c>
      <c r="D31" s="973"/>
      <c r="E31" s="972">
        <v>0.74299999999999999</v>
      </c>
      <c r="F31" s="973"/>
      <c r="G31" s="972">
        <v>0.74299999999999999</v>
      </c>
      <c r="H31" s="973"/>
    </row>
    <row r="32" spans="1:11" ht="18" customHeight="1" x14ac:dyDescent="0.3">
      <c r="A32" s="160" t="s">
        <v>744</v>
      </c>
      <c r="B32" s="272" t="s">
        <v>747</v>
      </c>
      <c r="C32" s="972">
        <v>0.73599999999999999</v>
      </c>
      <c r="D32" s="973"/>
      <c r="E32" s="972">
        <v>0.73599999999999999</v>
      </c>
      <c r="F32" s="973"/>
      <c r="G32" s="972">
        <v>0.73599999999999999</v>
      </c>
      <c r="H32" s="973"/>
    </row>
    <row r="33" spans="1:8" ht="18" customHeight="1" x14ac:dyDescent="0.3">
      <c r="A33" s="160"/>
      <c r="B33" s="272"/>
      <c r="C33" s="972"/>
      <c r="D33" s="973"/>
      <c r="E33" s="847"/>
      <c r="F33" s="848"/>
      <c r="G33" s="847"/>
      <c r="H33" s="974"/>
    </row>
    <row r="34" spans="1:8" ht="18" customHeight="1" x14ac:dyDescent="0.3">
      <c r="A34" s="160"/>
      <c r="B34" s="272"/>
      <c r="C34" s="972"/>
      <c r="D34" s="973"/>
      <c r="E34" s="847"/>
      <c r="F34" s="848"/>
      <c r="G34" s="847"/>
      <c r="H34" s="974"/>
    </row>
    <row r="35" spans="1:8" ht="18" customHeight="1" x14ac:dyDescent="0.3">
      <c r="A35" s="160"/>
      <c r="B35" s="272"/>
      <c r="C35" s="972"/>
      <c r="D35" s="973"/>
      <c r="E35" s="847"/>
      <c r="F35" s="848"/>
      <c r="G35" s="847"/>
      <c r="H35" s="974"/>
    </row>
    <row r="36" spans="1:8" ht="18" customHeight="1" x14ac:dyDescent="0.3">
      <c r="A36" s="160"/>
      <c r="B36" s="272"/>
      <c r="C36" s="972"/>
      <c r="D36" s="973"/>
      <c r="E36" s="847"/>
      <c r="F36" s="848"/>
      <c r="G36" s="847"/>
      <c r="H36" s="974"/>
    </row>
    <row r="37" spans="1:8" ht="18" customHeight="1" x14ac:dyDescent="0.3">
      <c r="A37" s="160"/>
      <c r="B37" s="272"/>
      <c r="C37" s="972"/>
      <c r="D37" s="973"/>
      <c r="E37" s="847"/>
      <c r="F37" s="848"/>
      <c r="G37" s="847"/>
      <c r="H37" s="974"/>
    </row>
    <row r="38" spans="1:8" ht="18" customHeight="1" x14ac:dyDescent="0.3">
      <c r="A38" s="160"/>
      <c r="B38" s="272"/>
      <c r="C38" s="972"/>
      <c r="D38" s="973"/>
      <c r="E38" s="847"/>
      <c r="F38" s="848"/>
      <c r="G38" s="847"/>
      <c r="H38" s="974"/>
    </row>
    <row r="39" spans="1:8" ht="18" customHeight="1" x14ac:dyDescent="0.3">
      <c r="A39" s="160"/>
      <c r="B39" s="272"/>
      <c r="C39" s="972"/>
      <c r="D39" s="973"/>
      <c r="E39" s="847"/>
      <c r="F39" s="848"/>
      <c r="G39" s="847"/>
      <c r="H39" s="974"/>
    </row>
    <row r="40" spans="1:8" ht="18" customHeight="1" x14ac:dyDescent="0.3">
      <c r="A40" s="160"/>
      <c r="B40" s="272"/>
      <c r="C40" s="972"/>
      <c r="D40" s="973"/>
      <c r="E40" s="847"/>
      <c r="F40" s="848"/>
      <c r="G40" s="847"/>
      <c r="H40" s="974"/>
    </row>
    <row r="41" spans="1:8" ht="18" customHeight="1" x14ac:dyDescent="0.3">
      <c r="A41" s="160"/>
      <c r="B41" s="272"/>
      <c r="C41" s="972"/>
      <c r="D41" s="973"/>
      <c r="E41" s="847"/>
      <c r="F41" s="848"/>
      <c r="G41" s="847"/>
      <c r="H41" s="974"/>
    </row>
    <row r="42" spans="1:8" ht="18" customHeight="1" x14ac:dyDescent="0.3">
      <c r="A42" s="160"/>
      <c r="B42" s="272"/>
      <c r="C42" s="972"/>
      <c r="D42" s="973"/>
      <c r="E42" s="847"/>
      <c r="F42" s="848"/>
      <c r="G42" s="847"/>
      <c r="H42" s="974"/>
    </row>
    <row r="43" spans="1:8" ht="18" customHeight="1" x14ac:dyDescent="0.3">
      <c r="A43" s="160"/>
      <c r="B43" s="272"/>
      <c r="C43" s="972"/>
      <c r="D43" s="973"/>
      <c r="E43" s="847"/>
      <c r="F43" s="848"/>
      <c r="G43" s="847"/>
      <c r="H43" s="974"/>
    </row>
    <row r="44" spans="1:8" ht="18" customHeight="1" x14ac:dyDescent="0.3">
      <c r="A44" s="160"/>
      <c r="B44" s="272"/>
      <c r="C44" s="972"/>
      <c r="D44" s="973"/>
      <c r="E44" s="847"/>
      <c r="F44" s="848"/>
      <c r="G44" s="847"/>
      <c r="H44" s="974"/>
    </row>
    <row r="45" spans="1:8" ht="18" customHeight="1" x14ac:dyDescent="0.3">
      <c r="A45" s="160"/>
      <c r="B45" s="272"/>
      <c r="C45" s="972"/>
      <c r="D45" s="973"/>
      <c r="E45" s="847"/>
      <c r="F45" s="848"/>
      <c r="G45" s="847"/>
      <c r="H45" s="974"/>
    </row>
    <row r="46" spans="1:8" ht="18" customHeight="1" x14ac:dyDescent="0.3">
      <c r="A46" s="160"/>
      <c r="B46" s="272"/>
      <c r="C46" s="972"/>
      <c r="D46" s="973"/>
      <c r="E46" s="847"/>
      <c r="F46" s="848"/>
      <c r="G46" s="847"/>
      <c r="H46" s="974"/>
    </row>
    <row r="47" spans="1:8" s="68" customFormat="1" ht="18" customHeight="1" x14ac:dyDescent="0.3">
      <c r="A47" s="160"/>
      <c r="B47" s="272"/>
      <c r="C47" s="972"/>
      <c r="D47" s="973"/>
      <c r="E47" s="847"/>
      <c r="F47" s="848"/>
      <c r="G47" s="847"/>
      <c r="H47" s="974"/>
    </row>
    <row r="48" spans="1:8" ht="18" customHeight="1" x14ac:dyDescent="0.3">
      <c r="A48" s="160"/>
      <c r="B48" s="272"/>
      <c r="C48" s="972"/>
      <c r="D48" s="973"/>
      <c r="E48" s="847"/>
      <c r="F48" s="848"/>
      <c r="G48" s="847"/>
      <c r="H48" s="974"/>
    </row>
    <row r="49" spans="1:8" ht="18" customHeight="1" x14ac:dyDescent="0.3">
      <c r="A49" s="160"/>
      <c r="B49" s="272"/>
      <c r="C49" s="972"/>
      <c r="D49" s="973"/>
      <c r="E49" s="847"/>
      <c r="F49" s="848"/>
      <c r="G49" s="847"/>
      <c r="H49" s="974"/>
    </row>
    <row r="50" spans="1:8" ht="18" customHeight="1" x14ac:dyDescent="0.3">
      <c r="A50" s="160"/>
      <c r="B50" s="272"/>
      <c r="C50" s="972"/>
      <c r="D50" s="973"/>
      <c r="E50" s="847"/>
      <c r="F50" s="848"/>
      <c r="G50" s="847"/>
      <c r="H50" s="974"/>
    </row>
    <row r="51" spans="1:8" ht="18" customHeight="1" x14ac:dyDescent="0.3">
      <c r="A51" s="160"/>
      <c r="B51" s="272"/>
      <c r="C51" s="972"/>
      <c r="D51" s="973"/>
      <c r="E51" s="847"/>
      <c r="F51" s="848"/>
      <c r="G51" s="847"/>
      <c r="H51" s="974"/>
    </row>
    <row r="52" spans="1:8" ht="18" customHeight="1" x14ac:dyDescent="0.3">
      <c r="A52" s="160"/>
      <c r="B52" s="272"/>
      <c r="C52" s="972"/>
      <c r="D52" s="973"/>
      <c r="E52" s="847"/>
      <c r="F52" s="848"/>
      <c r="G52" s="847"/>
      <c r="H52" s="974"/>
    </row>
    <row r="53" spans="1:8" ht="18" customHeight="1" x14ac:dyDescent="0.3">
      <c r="A53" s="160"/>
      <c r="B53" s="272"/>
      <c r="C53" s="972"/>
      <c r="D53" s="973"/>
      <c r="E53" s="847"/>
      <c r="F53" s="848"/>
      <c r="G53" s="847"/>
      <c r="H53" s="974"/>
    </row>
    <row r="54" spans="1:8" ht="18" customHeight="1" x14ac:dyDescent="0.3">
      <c r="A54" s="160"/>
      <c r="B54" s="272"/>
      <c r="C54" s="972"/>
      <c r="D54" s="973"/>
      <c r="E54" s="847"/>
      <c r="F54" s="848"/>
      <c r="G54" s="847"/>
      <c r="H54" s="974"/>
    </row>
    <row r="55" spans="1:8" ht="18" customHeight="1" x14ac:dyDescent="0.3">
      <c r="A55" s="160"/>
      <c r="B55" s="272"/>
      <c r="C55" s="972"/>
      <c r="D55" s="973"/>
      <c r="E55" s="847"/>
      <c r="F55" s="848"/>
      <c r="G55" s="847"/>
      <c r="H55" s="974"/>
    </row>
    <row r="56" spans="1:8" ht="18" customHeight="1" x14ac:dyDescent="0.3">
      <c r="A56" s="160"/>
      <c r="B56" s="272"/>
      <c r="C56" s="972"/>
      <c r="D56" s="973"/>
      <c r="E56" s="847"/>
      <c r="F56" s="848"/>
      <c r="G56" s="847"/>
      <c r="H56" s="974"/>
    </row>
    <row r="57" spans="1:8" ht="18" customHeight="1" x14ac:dyDescent="0.3">
      <c r="A57" s="160"/>
      <c r="B57" s="272"/>
      <c r="C57" s="972"/>
      <c r="D57" s="973"/>
      <c r="E57" s="847"/>
      <c r="F57" s="848"/>
      <c r="G57" s="847"/>
      <c r="H57" s="974"/>
    </row>
    <row r="58" spans="1:8" ht="18" customHeight="1" x14ac:dyDescent="0.3">
      <c r="A58" s="160"/>
      <c r="B58" s="272"/>
      <c r="C58" s="972"/>
      <c r="D58" s="973"/>
      <c r="E58" s="847"/>
      <c r="F58" s="848"/>
      <c r="G58" s="847"/>
      <c r="H58" s="974"/>
    </row>
    <row r="59" spans="1:8" ht="18" customHeight="1" x14ac:dyDescent="0.3">
      <c r="A59" s="160"/>
      <c r="B59" s="272"/>
      <c r="C59" s="972"/>
      <c r="D59" s="973"/>
      <c r="E59" s="847"/>
      <c r="F59" s="848"/>
      <c r="G59" s="847"/>
      <c r="H59" s="974"/>
    </row>
    <row r="60" spans="1:8" ht="18" customHeight="1" x14ac:dyDescent="0.3">
      <c r="A60" s="160"/>
      <c r="B60" s="272"/>
      <c r="C60" s="972"/>
      <c r="D60" s="973"/>
      <c r="E60" s="847"/>
      <c r="F60" s="848"/>
      <c r="G60" s="847"/>
      <c r="H60" s="974"/>
    </row>
    <row r="61" spans="1:8" ht="18" customHeight="1" x14ac:dyDescent="0.3">
      <c r="A61" s="160"/>
      <c r="B61" s="272"/>
      <c r="C61" s="972"/>
      <c r="D61" s="973"/>
      <c r="E61" s="847"/>
      <c r="F61" s="848"/>
      <c r="G61" s="847"/>
      <c r="H61" s="974"/>
    </row>
    <row r="62" spans="1:8" ht="18" customHeight="1" x14ac:dyDescent="0.3">
      <c r="A62" s="160"/>
      <c r="B62" s="272"/>
      <c r="C62" s="972"/>
      <c r="D62" s="973"/>
      <c r="E62" s="847"/>
      <c r="F62" s="848"/>
      <c r="G62" s="847"/>
      <c r="H62" s="974"/>
    </row>
    <row r="63" spans="1:8" ht="18" customHeight="1" x14ac:dyDescent="0.3">
      <c r="A63" s="160"/>
      <c r="B63" s="520"/>
      <c r="C63" s="972"/>
      <c r="D63" s="973"/>
      <c r="E63" s="847"/>
      <c r="F63" s="848"/>
      <c r="G63" s="847"/>
      <c r="H63" s="974"/>
    </row>
    <row r="64" spans="1:8" ht="18" customHeight="1" x14ac:dyDescent="0.3">
      <c r="A64" s="160"/>
      <c r="B64" s="520"/>
      <c r="C64" s="972"/>
      <c r="D64" s="973"/>
      <c r="E64" s="847"/>
      <c r="F64" s="848"/>
      <c r="G64" s="847"/>
      <c r="H64" s="974"/>
    </row>
    <row r="65" spans="1:8" ht="18" customHeight="1" x14ac:dyDescent="0.3">
      <c r="A65" s="160"/>
      <c r="B65" s="520"/>
      <c r="C65" s="972"/>
      <c r="D65" s="973"/>
      <c r="E65" s="847"/>
      <c r="F65" s="848"/>
      <c r="G65" s="847"/>
      <c r="H65" s="974"/>
    </row>
    <row r="66" spans="1:8" ht="18" customHeight="1" x14ac:dyDescent="0.3">
      <c r="A66" s="160"/>
      <c r="B66" s="520"/>
      <c r="C66" s="972"/>
      <c r="D66" s="973"/>
      <c r="E66" s="847"/>
      <c r="F66" s="848"/>
      <c r="G66" s="847"/>
      <c r="H66" s="974"/>
    </row>
    <row r="67" spans="1:8" ht="18" customHeight="1" x14ac:dyDescent="0.3">
      <c r="A67" s="160"/>
      <c r="B67" s="520"/>
      <c r="C67" s="972"/>
      <c r="D67" s="973"/>
      <c r="E67" s="847"/>
      <c r="F67" s="848"/>
      <c r="G67" s="847"/>
      <c r="H67" s="974"/>
    </row>
    <row r="68" spans="1:8" ht="18" customHeight="1" x14ac:dyDescent="0.3">
      <c r="A68" s="160"/>
      <c r="B68" s="520"/>
      <c r="C68" s="972"/>
      <c r="D68" s="973"/>
      <c r="E68" s="847"/>
      <c r="F68" s="848"/>
      <c r="G68" s="847"/>
      <c r="H68" s="974"/>
    </row>
    <row r="69" spans="1:8" ht="18" customHeight="1" x14ac:dyDescent="0.3">
      <c r="A69" s="160"/>
      <c r="B69" s="520"/>
      <c r="C69" s="972"/>
      <c r="D69" s="973"/>
      <c r="E69" s="847"/>
      <c r="F69" s="848"/>
      <c r="G69" s="847"/>
      <c r="H69" s="974"/>
    </row>
    <row r="70" spans="1:8" ht="18" customHeight="1" x14ac:dyDescent="0.3">
      <c r="A70" s="160"/>
      <c r="B70" s="520"/>
      <c r="C70" s="972"/>
      <c r="D70" s="973"/>
      <c r="E70" s="847"/>
      <c r="F70" s="848"/>
      <c r="G70" s="847"/>
      <c r="H70" s="974"/>
    </row>
    <row r="71" spans="1:8" ht="18" customHeight="1" x14ac:dyDescent="0.3">
      <c r="A71" s="160"/>
      <c r="B71" s="520"/>
      <c r="C71" s="972"/>
      <c r="D71" s="973"/>
      <c r="E71" s="847"/>
      <c r="F71" s="848"/>
      <c r="G71" s="847"/>
      <c r="H71" s="974"/>
    </row>
    <row r="72" spans="1:8" ht="18" customHeight="1" x14ac:dyDescent="0.3">
      <c r="A72" s="160"/>
      <c r="B72" s="520"/>
      <c r="C72" s="972"/>
      <c r="D72" s="973"/>
      <c r="E72" s="847"/>
      <c r="F72" s="848"/>
      <c r="G72" s="847"/>
      <c r="H72" s="974"/>
    </row>
    <row r="73" spans="1:8" ht="18" customHeight="1" x14ac:dyDescent="0.3">
      <c r="A73" s="160"/>
      <c r="B73" s="520"/>
      <c r="C73" s="972"/>
      <c r="D73" s="973"/>
      <c r="E73" s="847"/>
      <c r="F73" s="848"/>
      <c r="G73" s="847"/>
      <c r="H73" s="974"/>
    </row>
    <row r="74" spans="1:8" ht="18" customHeight="1" x14ac:dyDescent="0.3">
      <c r="A74" s="160"/>
      <c r="B74" s="520"/>
      <c r="C74" s="972"/>
      <c r="D74" s="973"/>
      <c r="E74" s="847"/>
      <c r="F74" s="848"/>
      <c r="G74" s="847"/>
      <c r="H74" s="974"/>
    </row>
    <row r="75" spans="1:8" ht="18" customHeight="1" x14ac:dyDescent="0.3">
      <c r="A75" s="160"/>
      <c r="B75" s="520"/>
      <c r="C75" s="972"/>
      <c r="D75" s="973"/>
      <c r="E75" s="847"/>
      <c r="F75" s="848"/>
      <c r="G75" s="847"/>
      <c r="H75" s="974"/>
    </row>
    <row r="76" spans="1:8" s="68" customFormat="1" ht="18" customHeight="1" x14ac:dyDescent="0.3">
      <c r="A76" s="160"/>
      <c r="B76" s="520"/>
      <c r="C76" s="972"/>
      <c r="D76" s="973"/>
      <c r="E76" s="847"/>
      <c r="F76" s="848"/>
      <c r="G76" s="847"/>
      <c r="H76" s="974"/>
    </row>
    <row r="77" spans="1:8" ht="18" customHeight="1" x14ac:dyDescent="0.3">
      <c r="A77" s="160"/>
      <c r="B77" s="520"/>
      <c r="C77" s="972"/>
      <c r="D77" s="973"/>
      <c r="E77" s="847"/>
      <c r="F77" s="848"/>
      <c r="G77" s="847"/>
      <c r="H77" s="974"/>
    </row>
    <row r="78" spans="1:8" ht="18" customHeight="1" x14ac:dyDescent="0.3">
      <c r="A78" s="160"/>
      <c r="B78" s="520"/>
      <c r="C78" s="972"/>
      <c r="D78" s="973"/>
      <c r="E78" s="847"/>
      <c r="F78" s="848"/>
      <c r="G78" s="847"/>
      <c r="H78" s="974"/>
    </row>
    <row r="79" spans="1:8" ht="18" customHeight="1" x14ac:dyDescent="0.3">
      <c r="A79" s="160"/>
      <c r="B79" s="520"/>
      <c r="C79" s="972"/>
      <c r="D79" s="973"/>
      <c r="E79" s="847"/>
      <c r="F79" s="848"/>
      <c r="G79" s="847"/>
      <c r="H79" s="974"/>
    </row>
    <row r="80" spans="1:8" ht="18" customHeight="1" x14ac:dyDescent="0.3">
      <c r="A80" s="160"/>
      <c r="B80" s="520"/>
      <c r="C80" s="972"/>
      <c r="D80" s="973"/>
      <c r="E80" s="847"/>
      <c r="F80" s="848"/>
      <c r="G80" s="847"/>
      <c r="H80" s="974"/>
    </row>
    <row r="81" spans="1:8" ht="18" customHeight="1" x14ac:dyDescent="0.3">
      <c r="A81" s="160"/>
      <c r="B81" s="520"/>
      <c r="C81" s="972"/>
      <c r="D81" s="973"/>
      <c r="E81" s="847"/>
      <c r="F81" s="848"/>
      <c r="G81" s="847"/>
      <c r="H81" s="974"/>
    </row>
    <row r="82" spans="1:8" ht="18" customHeight="1" x14ac:dyDescent="0.3">
      <c r="A82" s="160"/>
      <c r="B82" s="520"/>
      <c r="C82" s="972"/>
      <c r="D82" s="973"/>
      <c r="E82" s="847"/>
      <c r="F82" s="848"/>
      <c r="G82" s="847"/>
      <c r="H82" s="974"/>
    </row>
    <row r="83" spans="1:8" ht="18" customHeight="1" x14ac:dyDescent="0.3">
      <c r="A83" s="160"/>
      <c r="B83" s="520"/>
      <c r="C83" s="972"/>
      <c r="D83" s="973"/>
      <c r="E83" s="847"/>
      <c r="F83" s="848"/>
      <c r="G83" s="847"/>
      <c r="H83" s="974"/>
    </row>
    <row r="84" spans="1:8" ht="18" customHeight="1" x14ac:dyDescent="0.3">
      <c r="A84" s="160"/>
      <c r="B84" s="520"/>
      <c r="C84" s="972"/>
      <c r="D84" s="973"/>
      <c r="E84" s="847"/>
      <c r="F84" s="848"/>
      <c r="G84" s="847"/>
      <c r="H84" s="974"/>
    </row>
    <row r="85" spans="1:8" ht="18" customHeight="1" x14ac:dyDescent="0.3">
      <c r="A85" s="160"/>
      <c r="B85" s="520"/>
      <c r="C85" s="972"/>
      <c r="D85" s="973"/>
      <c r="E85" s="847"/>
      <c r="F85" s="848"/>
      <c r="G85" s="847"/>
      <c r="H85" s="974"/>
    </row>
    <row r="86" spans="1:8" ht="18" customHeight="1" x14ac:dyDescent="0.3">
      <c r="A86" s="160"/>
      <c r="B86" s="520"/>
      <c r="C86" s="972"/>
      <c r="D86" s="973"/>
      <c r="E86" s="847"/>
      <c r="F86" s="848"/>
      <c r="G86" s="847"/>
      <c r="H86" s="974"/>
    </row>
    <row r="87" spans="1:8" ht="18" customHeight="1" x14ac:dyDescent="0.3">
      <c r="A87" s="160"/>
      <c r="B87" s="520"/>
      <c r="C87" s="972"/>
      <c r="D87" s="973"/>
      <c r="E87" s="847"/>
      <c r="F87" s="848"/>
      <c r="G87" s="847"/>
      <c r="H87" s="974"/>
    </row>
    <row r="88" spans="1:8" ht="18" customHeight="1" x14ac:dyDescent="0.3">
      <c r="A88" s="160"/>
      <c r="B88" s="520"/>
      <c r="C88" s="972"/>
      <c r="D88" s="973"/>
      <c r="E88" s="847"/>
      <c r="F88" s="848"/>
      <c r="G88" s="847"/>
      <c r="H88" s="974"/>
    </row>
    <row r="89" spans="1:8" ht="18" customHeight="1" x14ac:dyDescent="0.3">
      <c r="A89" s="160"/>
      <c r="B89" s="272"/>
      <c r="C89" s="972"/>
      <c r="D89" s="973"/>
      <c r="E89" s="847"/>
      <c r="F89" s="848"/>
      <c r="G89" s="847"/>
      <c r="H89" s="974"/>
    </row>
    <row r="90" spans="1:8" ht="18" customHeight="1" x14ac:dyDescent="0.3">
      <c r="A90" s="160"/>
      <c r="B90" s="272"/>
      <c r="C90" s="972"/>
      <c r="D90" s="973"/>
      <c r="E90" s="847"/>
      <c r="F90" s="848"/>
      <c r="G90" s="847"/>
      <c r="H90" s="974"/>
    </row>
    <row r="91" spans="1:8" s="68" customFormat="1" ht="18" customHeight="1" x14ac:dyDescent="0.3">
      <c r="A91" s="160"/>
      <c r="B91" s="272"/>
      <c r="C91" s="972"/>
      <c r="D91" s="973"/>
      <c r="E91" s="847"/>
      <c r="F91" s="848"/>
      <c r="G91" s="847"/>
      <c r="H91" s="974"/>
    </row>
    <row r="92" spans="1:8" x14ac:dyDescent="0.3">
      <c r="A92" s="160"/>
      <c r="B92" s="272"/>
      <c r="C92" s="972"/>
      <c r="D92" s="973"/>
      <c r="E92" s="847"/>
      <c r="F92" s="848"/>
      <c r="G92" s="847"/>
      <c r="H92" s="974"/>
    </row>
    <row r="93" spans="1:8" x14ac:dyDescent="0.3">
      <c r="A93" s="160"/>
      <c r="B93" s="272"/>
      <c r="C93" s="972"/>
      <c r="D93" s="973"/>
      <c r="E93" s="847"/>
      <c r="F93" s="848"/>
      <c r="G93" s="847"/>
      <c r="H93" s="974"/>
    </row>
    <row r="94" spans="1:8" x14ac:dyDescent="0.3">
      <c r="A94" s="160"/>
      <c r="B94" s="272"/>
      <c r="C94" s="972"/>
      <c r="D94" s="973"/>
      <c r="E94" s="847"/>
      <c r="F94" s="848"/>
      <c r="G94" s="847"/>
      <c r="H94" s="974"/>
    </row>
    <row r="95" spans="1:8" x14ac:dyDescent="0.3">
      <c r="A95" s="160"/>
      <c r="B95" s="272"/>
      <c r="C95" s="972"/>
      <c r="D95" s="973"/>
      <c r="E95" s="847"/>
      <c r="F95" s="848"/>
      <c r="G95" s="847"/>
      <c r="H95" s="974"/>
    </row>
    <row r="96" spans="1:8" x14ac:dyDescent="0.3">
      <c r="A96" s="160"/>
      <c r="B96" s="272"/>
      <c r="C96" s="972"/>
      <c r="D96" s="973"/>
      <c r="E96" s="847"/>
      <c r="F96" s="848"/>
      <c r="G96" s="847"/>
      <c r="H96" s="974"/>
    </row>
    <row r="97" spans="1:8" x14ac:dyDescent="0.3">
      <c r="A97" s="160"/>
      <c r="B97" s="272"/>
      <c r="C97" s="972"/>
      <c r="D97" s="973"/>
      <c r="E97" s="847"/>
      <c r="F97" s="848"/>
      <c r="G97" s="847"/>
      <c r="H97" s="974"/>
    </row>
    <row r="98" spans="1:8" x14ac:dyDescent="0.3">
      <c r="A98" s="160"/>
      <c r="B98" s="272"/>
      <c r="C98" s="972"/>
      <c r="D98" s="973"/>
      <c r="E98" s="847"/>
      <c r="F98" s="848"/>
      <c r="G98" s="847"/>
      <c r="H98" s="974"/>
    </row>
    <row r="99" spans="1:8" x14ac:dyDescent="0.3">
      <c r="A99" s="160"/>
      <c r="B99" s="272"/>
      <c r="C99" s="972"/>
      <c r="D99" s="973"/>
      <c r="E99" s="847"/>
      <c r="F99" s="848"/>
      <c r="G99" s="847"/>
      <c r="H99" s="974"/>
    </row>
    <row r="100" spans="1:8" x14ac:dyDescent="0.3">
      <c r="A100" s="160"/>
      <c r="B100" s="272"/>
      <c r="C100" s="972"/>
      <c r="D100" s="973"/>
      <c r="E100" s="847"/>
      <c r="F100" s="848"/>
      <c r="G100" s="847"/>
      <c r="H100" s="974"/>
    </row>
    <row r="101" spans="1:8" x14ac:dyDescent="0.3">
      <c r="A101" s="160"/>
      <c r="B101" s="272"/>
      <c r="C101" s="972"/>
      <c r="D101" s="973"/>
      <c r="E101" s="847"/>
      <c r="F101" s="848"/>
      <c r="G101" s="847"/>
      <c r="H101" s="974"/>
    </row>
    <row r="102" spans="1:8" x14ac:dyDescent="0.3">
      <c r="A102" s="160"/>
      <c r="B102" s="272"/>
      <c r="C102" s="972"/>
      <c r="D102" s="973"/>
      <c r="E102" s="847"/>
      <c r="F102" s="848"/>
      <c r="G102" s="847"/>
      <c r="H102" s="974"/>
    </row>
    <row r="103" spans="1:8" x14ac:dyDescent="0.3">
      <c r="A103" s="160"/>
      <c r="B103" s="272"/>
      <c r="C103" s="972"/>
      <c r="D103" s="973"/>
      <c r="E103" s="847"/>
      <c r="F103" s="848"/>
      <c r="G103" s="847"/>
      <c r="H103" s="974"/>
    </row>
    <row r="104" spans="1:8" x14ac:dyDescent="0.3">
      <c r="A104" s="160"/>
      <c r="B104" s="272"/>
      <c r="C104" s="972"/>
      <c r="D104" s="973"/>
      <c r="E104" s="847"/>
      <c r="F104" s="848"/>
      <c r="G104" s="847"/>
      <c r="H104" s="974"/>
    </row>
    <row r="105" spans="1:8" x14ac:dyDescent="0.3">
      <c r="A105" s="160"/>
      <c r="B105" s="272"/>
      <c r="C105" s="972"/>
      <c r="D105" s="973"/>
      <c r="E105" s="847"/>
      <c r="F105" s="848"/>
      <c r="G105" s="847"/>
      <c r="H105" s="974"/>
    </row>
    <row r="106" spans="1:8" ht="15" thickBot="1" x14ac:dyDescent="0.35">
      <c r="A106" s="161"/>
      <c r="B106" s="274"/>
      <c r="C106" s="972"/>
      <c r="D106" s="973"/>
      <c r="E106" s="847"/>
      <c r="F106" s="848"/>
      <c r="G106" s="847"/>
      <c r="H106" s="974"/>
    </row>
    <row r="107" spans="1:8" x14ac:dyDescent="0.3">
      <c r="A107" s="390"/>
      <c r="B107" s="390"/>
      <c r="C107" s="499" t="s">
        <v>5</v>
      </c>
      <c r="D107" s="499"/>
      <c r="E107" s="499"/>
      <c r="F107" s="499" t="s">
        <v>5</v>
      </c>
      <c r="G107" s="499" t="s">
        <v>5</v>
      </c>
      <c r="H107" s="499" t="s">
        <v>5</v>
      </c>
    </row>
    <row r="108" spans="1:8" x14ac:dyDescent="0.3">
      <c r="A108" s="955" t="s">
        <v>238</v>
      </c>
      <c r="B108" s="956"/>
      <c r="C108" s="975">
        <f>IFERROR(AVERAGE(C30:C106),"")</f>
        <v>0.73833333333333329</v>
      </c>
      <c r="D108" s="976"/>
      <c r="E108" s="975">
        <f>IFERROR(AVERAGE(E30:E106),"")</f>
        <v>0.73833333333333329</v>
      </c>
      <c r="F108" s="976"/>
      <c r="G108" s="975">
        <f>IFERROR(AVERAGE(G30:G106),"")</f>
        <v>0.73833333333333329</v>
      </c>
      <c r="H108" s="976"/>
    </row>
    <row r="109" spans="1:8" x14ac:dyDescent="0.3">
      <c r="A109" s="157"/>
      <c r="B109" s="157"/>
      <c r="C109" s="157"/>
      <c r="D109" s="157"/>
      <c r="E109" s="157"/>
      <c r="F109" s="157"/>
      <c r="G109" s="157"/>
      <c r="H109" s="157"/>
    </row>
    <row r="110" spans="1:8" x14ac:dyDescent="0.3">
      <c r="A110" s="157"/>
      <c r="B110" s="157"/>
      <c r="C110" s="157"/>
      <c r="D110" s="157"/>
      <c r="E110" s="157"/>
      <c r="F110" s="157"/>
      <c r="G110" s="157"/>
      <c r="H110" s="157"/>
    </row>
    <row r="111" spans="1:8" x14ac:dyDescent="0.3">
      <c r="A111" s="157"/>
      <c r="B111" s="157"/>
      <c r="C111" s="157"/>
      <c r="D111" s="157"/>
      <c r="E111" s="157"/>
      <c r="F111" s="157"/>
      <c r="G111" s="157"/>
      <c r="H111" s="157"/>
    </row>
    <row r="112" spans="1:8" x14ac:dyDescent="0.3">
      <c r="A112" s="157"/>
      <c r="B112" s="157"/>
      <c r="C112" s="157"/>
      <c r="D112" s="157"/>
      <c r="E112" s="157"/>
      <c r="F112" s="157"/>
      <c r="G112" s="157"/>
      <c r="H112" s="157"/>
    </row>
    <row r="113" spans="1:8" x14ac:dyDescent="0.3">
      <c r="A113" s="157"/>
      <c r="B113" s="157"/>
      <c r="C113" s="157"/>
      <c r="D113" s="157"/>
      <c r="E113" s="157"/>
      <c r="F113" s="157"/>
      <c r="G113" s="157"/>
      <c r="H113" s="157"/>
    </row>
  </sheetData>
  <sheetProtection algorithmName="SHA-512" hashValue="gmEgy/qPhG20ztvih8OYgVvcBUfyyXoWCi6IQ5BzYcIFlayZHtnuEjvfqWBFh1q8oOYW0GhCj7Y6PZ51W+Mfqg==" saltValue="9itTw1mhLGTBfnV9cQbnEw==" spinCount="100000" sheet="1" objects="1" scenarios="1"/>
  <mergeCells count="278">
    <mergeCell ref="C88:D88"/>
    <mergeCell ref="E88:F88"/>
    <mergeCell ref="G88:H88"/>
    <mergeCell ref="A26:D26"/>
    <mergeCell ref="C85:D85"/>
    <mergeCell ref="E85:F85"/>
    <mergeCell ref="G85:H85"/>
    <mergeCell ref="C86:D86"/>
    <mergeCell ref="E86:F86"/>
    <mergeCell ref="G86:H86"/>
    <mergeCell ref="C87:D87"/>
    <mergeCell ref="E87:F87"/>
    <mergeCell ref="G87:H87"/>
    <mergeCell ref="C82:D82"/>
    <mergeCell ref="E82:F82"/>
    <mergeCell ref="G82:H82"/>
    <mergeCell ref="C83:D83"/>
    <mergeCell ref="E83:F83"/>
    <mergeCell ref="G83:H83"/>
    <mergeCell ref="C84:D84"/>
    <mergeCell ref="E84:F84"/>
    <mergeCell ref="G84:H84"/>
    <mergeCell ref="C79:D79"/>
    <mergeCell ref="E79:F79"/>
    <mergeCell ref="G79:H79"/>
    <mergeCell ref="C80:D80"/>
    <mergeCell ref="E80:F80"/>
    <mergeCell ref="G80:H80"/>
    <mergeCell ref="C81:D81"/>
    <mergeCell ref="E81:F81"/>
    <mergeCell ref="G81:H81"/>
    <mergeCell ref="C76:D76"/>
    <mergeCell ref="E76:F76"/>
    <mergeCell ref="G76:H76"/>
    <mergeCell ref="C77:D77"/>
    <mergeCell ref="E77:F77"/>
    <mergeCell ref="G77:H77"/>
    <mergeCell ref="C78:D78"/>
    <mergeCell ref="E78:F78"/>
    <mergeCell ref="G78:H78"/>
    <mergeCell ref="C73:D73"/>
    <mergeCell ref="E73:F73"/>
    <mergeCell ref="G73:H73"/>
    <mergeCell ref="C74:D74"/>
    <mergeCell ref="E74:F74"/>
    <mergeCell ref="G74:H74"/>
    <mergeCell ref="C75:D75"/>
    <mergeCell ref="E75:F75"/>
    <mergeCell ref="G75:H75"/>
    <mergeCell ref="C70:D70"/>
    <mergeCell ref="E70:F70"/>
    <mergeCell ref="G70:H70"/>
    <mergeCell ref="C71:D71"/>
    <mergeCell ref="E71:F71"/>
    <mergeCell ref="G71:H71"/>
    <mergeCell ref="C72:D72"/>
    <mergeCell ref="E72:F72"/>
    <mergeCell ref="G72:H72"/>
    <mergeCell ref="C67:D67"/>
    <mergeCell ref="E67:F67"/>
    <mergeCell ref="G67:H67"/>
    <mergeCell ref="C68:D68"/>
    <mergeCell ref="E68:F68"/>
    <mergeCell ref="G68:H68"/>
    <mergeCell ref="C69:D69"/>
    <mergeCell ref="E69:F69"/>
    <mergeCell ref="G69:H69"/>
    <mergeCell ref="C106:D106"/>
    <mergeCell ref="E106:F106"/>
    <mergeCell ref="G106:H106"/>
    <mergeCell ref="C108:D108"/>
    <mergeCell ref="E108:F108"/>
    <mergeCell ref="G108:H108"/>
    <mergeCell ref="C104:D104"/>
    <mergeCell ref="E104:F104"/>
    <mergeCell ref="G104:H104"/>
    <mergeCell ref="C105:D105"/>
    <mergeCell ref="E105:F105"/>
    <mergeCell ref="G105:H105"/>
    <mergeCell ref="C102:D102"/>
    <mergeCell ref="E102:F102"/>
    <mergeCell ref="G102:H102"/>
    <mergeCell ref="C103:D103"/>
    <mergeCell ref="E103:F103"/>
    <mergeCell ref="G103:H103"/>
    <mergeCell ref="C100:D100"/>
    <mergeCell ref="E100:F100"/>
    <mergeCell ref="G100:H100"/>
    <mergeCell ref="C101:D101"/>
    <mergeCell ref="E101:F101"/>
    <mergeCell ref="G101:H101"/>
    <mergeCell ref="C98:D98"/>
    <mergeCell ref="E98:F98"/>
    <mergeCell ref="G98:H98"/>
    <mergeCell ref="C99:D99"/>
    <mergeCell ref="E99:F99"/>
    <mergeCell ref="G99:H99"/>
    <mergeCell ref="C96:D96"/>
    <mergeCell ref="E96:F96"/>
    <mergeCell ref="G96:H96"/>
    <mergeCell ref="C97:D97"/>
    <mergeCell ref="E97:F97"/>
    <mergeCell ref="G97:H97"/>
    <mergeCell ref="C94:D94"/>
    <mergeCell ref="E94:F94"/>
    <mergeCell ref="G94:H94"/>
    <mergeCell ref="C95:D95"/>
    <mergeCell ref="E95:F95"/>
    <mergeCell ref="G95:H95"/>
    <mergeCell ref="C92:D92"/>
    <mergeCell ref="E92:F92"/>
    <mergeCell ref="G92:H92"/>
    <mergeCell ref="C93:D93"/>
    <mergeCell ref="E93:F93"/>
    <mergeCell ref="G93:H93"/>
    <mergeCell ref="C90:D90"/>
    <mergeCell ref="E90:F90"/>
    <mergeCell ref="G90:H90"/>
    <mergeCell ref="C91:D91"/>
    <mergeCell ref="E91:F91"/>
    <mergeCell ref="G91:H91"/>
    <mergeCell ref="C62:D62"/>
    <mergeCell ref="E62:F62"/>
    <mergeCell ref="G62:H62"/>
    <mergeCell ref="C89:D89"/>
    <mergeCell ref="E89:F89"/>
    <mergeCell ref="G89:H89"/>
    <mergeCell ref="C63:D63"/>
    <mergeCell ref="E63:F63"/>
    <mergeCell ref="G63:H63"/>
    <mergeCell ref="C64:D64"/>
    <mergeCell ref="E64:F64"/>
    <mergeCell ref="G64:H64"/>
    <mergeCell ref="C65:D65"/>
    <mergeCell ref="E65:F65"/>
    <mergeCell ref="G65:H65"/>
    <mergeCell ref="C66:D66"/>
    <mergeCell ref="E66:F66"/>
    <mergeCell ref="G66:H66"/>
    <mergeCell ref="C60:D60"/>
    <mergeCell ref="E60:F60"/>
    <mergeCell ref="G60:H60"/>
    <mergeCell ref="C61:D61"/>
    <mergeCell ref="E61:F61"/>
    <mergeCell ref="G61:H61"/>
    <mergeCell ref="C58:D58"/>
    <mergeCell ref="E58:F58"/>
    <mergeCell ref="G58:H58"/>
    <mergeCell ref="C59:D59"/>
    <mergeCell ref="E59:F59"/>
    <mergeCell ref="G59:H59"/>
    <mergeCell ref="C56:D56"/>
    <mergeCell ref="E56:F56"/>
    <mergeCell ref="G56:H56"/>
    <mergeCell ref="C57:D57"/>
    <mergeCell ref="E57:F57"/>
    <mergeCell ref="G57:H57"/>
    <mergeCell ref="C54:D54"/>
    <mergeCell ref="E54:F54"/>
    <mergeCell ref="G54:H54"/>
    <mergeCell ref="C55:D55"/>
    <mergeCell ref="E55:F55"/>
    <mergeCell ref="G55:H55"/>
    <mergeCell ref="C52:D52"/>
    <mergeCell ref="E52:F52"/>
    <mergeCell ref="G52:H52"/>
    <mergeCell ref="C53:D53"/>
    <mergeCell ref="E53:F53"/>
    <mergeCell ref="G53:H53"/>
    <mergeCell ref="C50:D50"/>
    <mergeCell ref="E50:F50"/>
    <mergeCell ref="G50:H50"/>
    <mergeCell ref="C51:D51"/>
    <mergeCell ref="E51:F51"/>
    <mergeCell ref="G51:H51"/>
    <mergeCell ref="C48:D48"/>
    <mergeCell ref="E48:F48"/>
    <mergeCell ref="G48:H48"/>
    <mergeCell ref="C49:D49"/>
    <mergeCell ref="E49:F49"/>
    <mergeCell ref="G49:H49"/>
    <mergeCell ref="C46:D46"/>
    <mergeCell ref="E46:F46"/>
    <mergeCell ref="G46:H46"/>
    <mergeCell ref="C47:D47"/>
    <mergeCell ref="E47:F47"/>
    <mergeCell ref="G47:H47"/>
    <mergeCell ref="C44:D44"/>
    <mergeCell ref="E44:F44"/>
    <mergeCell ref="G44:H44"/>
    <mergeCell ref="C45:D45"/>
    <mergeCell ref="E45:F45"/>
    <mergeCell ref="G45:H45"/>
    <mergeCell ref="C42:D42"/>
    <mergeCell ref="E42:F42"/>
    <mergeCell ref="G42:H42"/>
    <mergeCell ref="C43:D43"/>
    <mergeCell ref="E43:F43"/>
    <mergeCell ref="G43:H43"/>
    <mergeCell ref="C40:D40"/>
    <mergeCell ref="E40:F40"/>
    <mergeCell ref="G40:H40"/>
    <mergeCell ref="C41:D41"/>
    <mergeCell ref="E41:F41"/>
    <mergeCell ref="G41:H41"/>
    <mergeCell ref="C38:D38"/>
    <mergeCell ref="E38:F38"/>
    <mergeCell ref="G38:H38"/>
    <mergeCell ref="C39:D39"/>
    <mergeCell ref="E39:F39"/>
    <mergeCell ref="G39:H39"/>
    <mergeCell ref="C36:D36"/>
    <mergeCell ref="E36:F36"/>
    <mergeCell ref="G36:H36"/>
    <mergeCell ref="C37:D37"/>
    <mergeCell ref="E37:F37"/>
    <mergeCell ref="G37:H37"/>
    <mergeCell ref="C34:D34"/>
    <mergeCell ref="E34:F34"/>
    <mergeCell ref="G34:H34"/>
    <mergeCell ref="C35:D35"/>
    <mergeCell ref="E35:F35"/>
    <mergeCell ref="G35:H35"/>
    <mergeCell ref="C32:D32"/>
    <mergeCell ref="E32:F32"/>
    <mergeCell ref="G32:H32"/>
    <mergeCell ref="C33:D33"/>
    <mergeCell ref="E33:F33"/>
    <mergeCell ref="G33:H33"/>
    <mergeCell ref="G30:H30"/>
    <mergeCell ref="E30:F30"/>
    <mergeCell ref="C30:D30"/>
    <mergeCell ref="C31:D31"/>
    <mergeCell ref="E31:F31"/>
    <mergeCell ref="G31:H31"/>
    <mergeCell ref="C20:D20"/>
    <mergeCell ref="C19:D19"/>
    <mergeCell ref="C18:D18"/>
    <mergeCell ref="C17:D17"/>
    <mergeCell ref="C16:D16"/>
    <mergeCell ref="E22:F22"/>
    <mergeCell ref="E20:F20"/>
    <mergeCell ref="E19:F19"/>
    <mergeCell ref="E18:F18"/>
    <mergeCell ref="E17:F17"/>
    <mergeCell ref="A13:H13"/>
    <mergeCell ref="B15:H15"/>
    <mergeCell ref="A14:H14"/>
    <mergeCell ref="A21:H21"/>
    <mergeCell ref="A108:B108"/>
    <mergeCell ref="A22:B22"/>
    <mergeCell ref="A28:A29"/>
    <mergeCell ref="B28:B29"/>
    <mergeCell ref="A24:H24"/>
    <mergeCell ref="A15:A17"/>
    <mergeCell ref="G22:H22"/>
    <mergeCell ref="G20:H20"/>
    <mergeCell ref="G19:H19"/>
    <mergeCell ref="G18:H18"/>
    <mergeCell ref="G17:H17"/>
    <mergeCell ref="G16:H16"/>
    <mergeCell ref="C29:D29"/>
    <mergeCell ref="C28:D28"/>
    <mergeCell ref="E29:F29"/>
    <mergeCell ref="E28:F28"/>
    <mergeCell ref="G29:H29"/>
    <mergeCell ref="G28:H28"/>
    <mergeCell ref="E16:F16"/>
    <mergeCell ref="C22:D22"/>
    <mergeCell ref="A1:H1"/>
    <mergeCell ref="A2:H2"/>
    <mergeCell ref="B12:H12"/>
    <mergeCell ref="B6:H6"/>
    <mergeCell ref="B7:H7"/>
    <mergeCell ref="B8:H8"/>
    <mergeCell ref="B9:H9"/>
    <mergeCell ref="B10:H10"/>
    <mergeCell ref="B11:H11"/>
  </mergeCells>
  <dataValidations count="2">
    <dataValidation type="custom" allowBlank="1" showInputMessage="1" showErrorMessage="1" error="Must use a numerical value only in this cell." sqref="C30:H106">
      <formula1>ISNUMBER(C30)</formula1>
    </dataValidation>
    <dataValidation type="list" allowBlank="1" showInputMessage="1" showErrorMessage="1" sqref="F26">
      <formula1>$O$1:$O$2</formula1>
    </dataValidation>
  </dataValidations>
  <pageMargins left="0.7" right="0.7" top="0.75" bottom="0.75" header="0.3" footer="0.3"/>
  <pageSetup scale="59" fitToHeight="10" orientation="landscape" r:id="rId1"/>
  <headerFooter>
    <oddFooter>&amp;R&amp;A - 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3</vt:i4>
      </vt:variant>
    </vt:vector>
  </HeadingPairs>
  <TitlesOfParts>
    <vt:vector size="31" baseType="lpstr">
      <vt:lpstr>Scores</vt:lpstr>
      <vt:lpstr>Monolithic Systems </vt:lpstr>
      <vt:lpstr>Standard Monolithic Typical</vt:lpstr>
      <vt:lpstr>Premium Monolithic Typical</vt:lpstr>
      <vt:lpstr>Monolithic Detail</vt:lpstr>
      <vt:lpstr>Frame and Tile Systems </vt:lpstr>
      <vt:lpstr>Standard Frame &amp; Tile Typical</vt:lpstr>
      <vt:lpstr>Premium Frame &amp; Tile Typical</vt:lpstr>
      <vt:lpstr>Frame and Tile Detail</vt:lpstr>
      <vt:lpstr>Desks and Tables</vt:lpstr>
      <vt:lpstr>Desks and Tables Market Basket</vt:lpstr>
      <vt:lpstr>Desks and Tables Detail</vt:lpstr>
      <vt:lpstr>Filing and Storage Cabinets</vt:lpstr>
      <vt:lpstr>File and Storage Market Basket</vt:lpstr>
      <vt:lpstr>File and Storage Detail </vt:lpstr>
      <vt:lpstr>Seating </vt:lpstr>
      <vt:lpstr>Seating Market Basket</vt:lpstr>
      <vt:lpstr>Seating Detail</vt:lpstr>
      <vt:lpstr>Architectural Walls</vt:lpstr>
      <vt:lpstr>Architectural Typical Project</vt:lpstr>
      <vt:lpstr>Architectural Walls Detail</vt:lpstr>
      <vt:lpstr>Traditional Office</vt:lpstr>
      <vt:lpstr>Traditional OfficeMarket Basket</vt:lpstr>
      <vt:lpstr>Traditional Office Detail</vt:lpstr>
      <vt:lpstr>Mobile Portable Workstations</vt:lpstr>
      <vt:lpstr>Mobile Portable Typical</vt:lpstr>
      <vt:lpstr>Mobile Portable Detail</vt:lpstr>
      <vt:lpstr>Data Validation</vt:lpstr>
      <vt:lpstr>'Frame and Tile Detail'!Print_Area</vt:lpstr>
      <vt:lpstr>'Frame and Tile Systems '!Print_Area</vt:lpstr>
      <vt:lpstr>'Seating Detail'!Print_Area</vt:lpstr>
    </vt:vector>
  </TitlesOfParts>
  <Company>State of Alaska Department of Administration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tjmayer</dc:creator>
  <cp:lastModifiedBy>Taylor, Reed (Allsteel)</cp:lastModifiedBy>
  <cp:lastPrinted>2017-08-01T22:12:46Z</cp:lastPrinted>
  <dcterms:created xsi:type="dcterms:W3CDTF">2010-12-15T01:14:45Z</dcterms:created>
  <dcterms:modified xsi:type="dcterms:W3CDTF">2017-08-16T14:35:27Z</dcterms:modified>
</cp:coreProperties>
</file>