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7845" windowHeight="4515" tabRatio="921" firstSheet="1" activeTab="2"/>
  </bookViews>
  <sheets>
    <sheet name="Sheet4" sheetId="4" state="hidden" r:id="rId1"/>
    <sheet name="Cover Page" sheetId="63" r:id="rId2"/>
    <sheet name="Price Index" sheetId="9" r:id="rId3"/>
    <sheet name="DL200-5" sheetId="58" r:id="rId4"/>
    <sheet name="DL200TC-5" sheetId="10" r:id="rId5"/>
    <sheet name="DL220-5" sheetId="59" r:id="rId6"/>
    <sheet name="DL250-5" sheetId="51" r:id="rId7"/>
    <sheet name="DL250TC-5" sheetId="52" r:id="rId8"/>
    <sheet name="DL300-5" sheetId="13" r:id="rId9"/>
    <sheet name="DL350-5" sheetId="18" r:id="rId10"/>
    <sheet name="DL420-5" sheetId="15" r:id="rId11"/>
    <sheet name="DL450-5" sheetId="19" r:id="rId12"/>
    <sheet name="DL550-5" sheetId="20" r:id="rId13"/>
    <sheet name="DX140LC-5" sheetId="53" r:id="rId14"/>
    <sheet name="DX140LCR-5" sheetId="54" r:id="rId15"/>
    <sheet name="DX180LC-5" sheetId="55" r:id="rId16"/>
    <sheet name="DX225LC-5" sheetId="56" r:id="rId17"/>
    <sheet name="DX235LCR-5" sheetId="48" r:id="rId18"/>
    <sheet name="DX255LC-5" sheetId="32" r:id="rId19"/>
    <sheet name="DX300LC-5" sheetId="33" r:id="rId20"/>
    <sheet name="DX300MH" sheetId="62" r:id="rId21"/>
    <sheet name="DX350LC-5" sheetId="34" r:id="rId22"/>
    <sheet name="DX420LC-5" sheetId="44" r:id="rId23"/>
    <sheet name="DX490LC-5" sheetId="36" r:id="rId24"/>
    <sheet name="DX530LC-5" sheetId="49" r:id="rId25"/>
    <sheet name="DX140W-5" sheetId="57" r:id="rId26"/>
    <sheet name="DX190W-5" sheetId="42" r:id="rId27"/>
    <sheet name="DX210W-5" sheetId="43" r:id="rId28"/>
    <sheet name="DA30-5" sheetId="30" r:id="rId29"/>
    <sheet name="DA40-5" sheetId="50" r:id="rId30"/>
  </sheets>
  <definedNames>
    <definedName name="Description" localSheetId="3">Sheet4!#REF!</definedName>
    <definedName name="Description" localSheetId="4">Sheet4!#REF!</definedName>
    <definedName name="Description" localSheetId="5">Sheet4!#REF!</definedName>
    <definedName name="Description" localSheetId="9">Sheet4!#REF!</definedName>
    <definedName name="Description" localSheetId="11">Sheet4!#REF!</definedName>
    <definedName name="Description" localSheetId="12">Sheet4!#REF!</definedName>
    <definedName name="Description" localSheetId="26">Sheet4!#REF!</definedName>
    <definedName name="Description" localSheetId="27">Sheet4!#REF!</definedName>
    <definedName name="Description" localSheetId="18">Sheet4!#REF!</definedName>
    <definedName name="Description" localSheetId="19">Sheet4!#REF!</definedName>
    <definedName name="Description" localSheetId="20">Sheet4!#REF!</definedName>
    <definedName name="Description" localSheetId="21">Sheet4!#REF!</definedName>
    <definedName name="Description" localSheetId="22">Sheet4!#REF!</definedName>
    <definedName name="Description" localSheetId="23">Sheet4!#REF!</definedName>
    <definedName name="Description" localSheetId="2">Sheet4!#REF!</definedName>
    <definedName name="Description">Sheet4!#REF!</definedName>
    <definedName name="Models" localSheetId="3">Sheet4!#REF!</definedName>
    <definedName name="Models" localSheetId="4">Sheet4!#REF!</definedName>
    <definedName name="Models" localSheetId="5">Sheet4!#REF!</definedName>
    <definedName name="Models" localSheetId="9">Sheet4!#REF!</definedName>
    <definedName name="Models" localSheetId="11">Sheet4!#REF!</definedName>
    <definedName name="Models" localSheetId="12">Sheet4!#REF!</definedName>
    <definedName name="Models" localSheetId="26">Sheet4!#REF!</definedName>
    <definedName name="Models" localSheetId="27">Sheet4!#REF!</definedName>
    <definedName name="Models" localSheetId="18">Sheet4!#REF!</definedName>
    <definedName name="Models" localSheetId="19">Sheet4!#REF!</definedName>
    <definedName name="Models" localSheetId="20">Sheet4!#REF!</definedName>
    <definedName name="Models" localSheetId="21">Sheet4!#REF!</definedName>
    <definedName name="Models" localSheetId="22">Sheet4!#REF!</definedName>
    <definedName name="Models" localSheetId="23">Sheet4!#REF!</definedName>
    <definedName name="Models" localSheetId="2">Sheet4!#REF!</definedName>
    <definedName name="Models">Sheet4!#REF!</definedName>
  </definedNames>
  <calcPr calcId="145621"/>
</workbook>
</file>

<file path=xl/calcChain.xml><?xml version="1.0" encoding="utf-8"?>
<calcChain xmlns="http://schemas.openxmlformats.org/spreadsheetml/2006/main">
  <c r="D4" i="59" l="1"/>
  <c r="D4" i="10"/>
  <c r="D4" i="58"/>
  <c r="G9" i="42" l="1"/>
  <c r="G12" i="49"/>
  <c r="G11" i="49"/>
  <c r="G10" i="49"/>
  <c r="G11" i="36"/>
  <c r="G10" i="36"/>
  <c r="G9" i="36"/>
  <c r="G11" i="44"/>
  <c r="G10" i="44"/>
  <c r="G9" i="44"/>
  <c r="G10" i="34"/>
  <c r="G9" i="34"/>
  <c r="G9" i="62"/>
  <c r="G10" i="33"/>
  <c r="G9" i="33"/>
  <c r="G12" i="33"/>
  <c r="G11" i="33"/>
  <c r="G11" i="32"/>
  <c r="G10" i="32"/>
  <c r="G10" i="48"/>
  <c r="G13" i="56"/>
  <c r="G12" i="56"/>
  <c r="G11" i="56"/>
  <c r="G10" i="56"/>
  <c r="G13" i="55"/>
  <c r="G12" i="55"/>
  <c r="G11" i="55"/>
  <c r="G10" i="55"/>
  <c r="G9" i="55"/>
  <c r="G10" i="54"/>
  <c r="G9" i="54"/>
  <c r="G10" i="53"/>
  <c r="G11" i="53"/>
  <c r="G9" i="53"/>
  <c r="G10" i="51"/>
  <c r="G11" i="51"/>
  <c r="G12" i="51"/>
  <c r="G9" i="51"/>
  <c r="F12" i="33" l="1"/>
  <c r="F11" i="33"/>
  <c r="F10" i="33"/>
  <c r="F11" i="32"/>
  <c r="F10" i="32"/>
  <c r="F10" i="48"/>
  <c r="F13" i="56"/>
  <c r="F12" i="56"/>
  <c r="F11" i="56"/>
  <c r="F10" i="56"/>
  <c r="F13" i="55"/>
  <c r="F12" i="55"/>
  <c r="F11" i="55"/>
  <c r="F10" i="55"/>
  <c r="F10" i="54"/>
  <c r="F11" i="53"/>
  <c r="F10" i="53"/>
  <c r="F9" i="53"/>
  <c r="F10" i="20"/>
  <c r="F10" i="19"/>
  <c r="F10" i="15"/>
  <c r="F10" i="18"/>
  <c r="F10" i="13"/>
  <c r="F10" i="52"/>
  <c r="F10" i="51"/>
  <c r="F12" i="59"/>
  <c r="F11" i="59"/>
  <c r="F10" i="59"/>
  <c r="F9" i="59"/>
  <c r="F9" i="50"/>
  <c r="F9" i="30"/>
  <c r="A9" i="30"/>
  <c r="F9" i="57"/>
  <c r="F10" i="57" s="1"/>
  <c r="G13" i="57"/>
  <c r="G12" i="57"/>
  <c r="G11" i="57"/>
  <c r="G10" i="57"/>
  <c r="G9" i="57"/>
  <c r="G13" i="42"/>
  <c r="G12" i="42"/>
  <c r="G11" i="42"/>
  <c r="G10" i="42"/>
  <c r="F9" i="42"/>
  <c r="F13" i="42" s="1"/>
  <c r="G14" i="43"/>
  <c r="G13" i="43"/>
  <c r="G12" i="43"/>
  <c r="G11" i="43"/>
  <c r="G9" i="43"/>
  <c r="D10" i="43"/>
  <c r="D11" i="43"/>
  <c r="D12" i="43"/>
  <c r="D13" i="43"/>
  <c r="D14" i="43"/>
  <c r="D9" i="43"/>
  <c r="A10" i="43"/>
  <c r="A11" i="43"/>
  <c r="A12" i="43"/>
  <c r="A13" i="43"/>
  <c r="A14" i="43"/>
  <c r="A9" i="43"/>
  <c r="F10" i="43"/>
  <c r="F12" i="43" s="1"/>
  <c r="G10" i="43"/>
  <c r="A10" i="42"/>
  <c r="A11" i="42"/>
  <c r="A12" i="42"/>
  <c r="A13" i="42"/>
  <c r="A9" i="42"/>
  <c r="D10" i="42"/>
  <c r="D11" i="42"/>
  <c r="D12" i="42"/>
  <c r="D13" i="42"/>
  <c r="D9" i="42"/>
  <c r="A10" i="57"/>
  <c r="A11" i="57"/>
  <c r="A12" i="57"/>
  <c r="A13" i="57"/>
  <c r="A9" i="57"/>
  <c r="D10" i="57"/>
  <c r="D11" i="57"/>
  <c r="D12" i="57"/>
  <c r="D13" i="57"/>
  <c r="D9" i="57"/>
  <c r="F9" i="49"/>
  <c r="F10" i="49" s="1"/>
  <c r="G9" i="49"/>
  <c r="D10" i="49"/>
  <c r="D11" i="49"/>
  <c r="D12" i="49"/>
  <c r="D9" i="49"/>
  <c r="A10" i="49"/>
  <c r="A11" i="49"/>
  <c r="A12" i="49"/>
  <c r="A9" i="49"/>
  <c r="D10" i="36"/>
  <c r="D11" i="36"/>
  <c r="D9" i="36"/>
  <c r="A10" i="36"/>
  <c r="A11" i="36"/>
  <c r="A9" i="36"/>
  <c r="F12" i="42" l="1"/>
  <c r="F11" i="57"/>
  <c r="F12" i="57"/>
  <c r="F10" i="42"/>
  <c r="F11" i="42"/>
  <c r="F13" i="43"/>
  <c r="F9" i="43"/>
  <c r="F14" i="43"/>
  <c r="F11" i="43"/>
  <c r="F13" i="57"/>
  <c r="F11" i="49"/>
  <c r="F12" i="49"/>
  <c r="G11" i="34" l="1"/>
  <c r="J25" i="62"/>
  <c r="J26" i="62" s="1"/>
  <c r="J27" i="62"/>
  <c r="J28" i="62" s="1"/>
  <c r="J29" i="62"/>
  <c r="J30" i="62" s="1"/>
  <c r="J31" i="62"/>
  <c r="J32" i="62" s="1"/>
  <c r="J33" i="62"/>
  <c r="J34" i="62" s="1"/>
  <c r="J35" i="62"/>
  <c r="J36" i="62" s="1"/>
  <c r="J37" i="62" s="1"/>
  <c r="F9" i="48"/>
  <c r="G9" i="48"/>
  <c r="G37" i="62" l="1"/>
  <c r="J38" i="62"/>
  <c r="J39" i="62" s="1"/>
  <c r="J40" i="62" s="1"/>
  <c r="D10" i="53"/>
  <c r="D11" i="53"/>
  <c r="D9" i="53"/>
  <c r="D10" i="54"/>
  <c r="D9" i="54"/>
  <c r="A10" i="54"/>
  <c r="A9" i="54"/>
  <c r="A10" i="53"/>
  <c r="A11" i="53"/>
  <c r="A9" i="53"/>
  <c r="G39" i="62" l="1"/>
  <c r="G38" i="62"/>
  <c r="J41" i="62"/>
  <c r="G40" i="62"/>
  <c r="F9" i="62"/>
  <c r="D6" i="62"/>
  <c r="D4" i="62"/>
  <c r="D1" i="62"/>
  <c r="J50" i="62" l="1"/>
  <c r="J23" i="62"/>
  <c r="J24" i="62" l="1"/>
  <c r="G23" i="62"/>
  <c r="J51" i="62"/>
  <c r="J52" i="62" l="1"/>
  <c r="G24" i="62"/>
  <c r="J53" i="62" l="1"/>
  <c r="J54" i="62" l="1"/>
  <c r="D6" i="59"/>
  <c r="D6" i="10"/>
  <c r="G10" i="59"/>
  <c r="G11" i="59"/>
  <c r="G12" i="59"/>
  <c r="G9" i="59"/>
  <c r="K51" i="59"/>
  <c r="K52" i="59" s="1"/>
  <c r="K53" i="59" s="1"/>
  <c r="K50" i="59"/>
  <c r="D1" i="59"/>
  <c r="J55" i="62" l="1"/>
  <c r="G25" i="62"/>
  <c r="K54" i="59"/>
  <c r="G53" i="59"/>
  <c r="K26" i="59"/>
  <c r="G9" i="50"/>
  <c r="G9" i="30"/>
  <c r="K27" i="59" l="1"/>
  <c r="G26" i="59"/>
  <c r="G54" i="59"/>
  <c r="K55" i="59"/>
  <c r="K56" i="59" l="1"/>
  <c r="G55" i="59"/>
  <c r="G27" i="59"/>
  <c r="K28" i="59"/>
  <c r="G9" i="56"/>
  <c r="G56" i="59" l="1"/>
  <c r="K57" i="59"/>
  <c r="K29" i="59"/>
  <c r="G28" i="59"/>
  <c r="G29" i="59" l="1"/>
  <c r="K30" i="59"/>
  <c r="K58" i="59"/>
  <c r="G57" i="59"/>
  <c r="G10" i="20"/>
  <c r="G9" i="20"/>
  <c r="G10" i="19"/>
  <c r="G11" i="19"/>
  <c r="G12" i="19"/>
  <c r="G9" i="19"/>
  <c r="G10" i="15"/>
  <c r="G11" i="15"/>
  <c r="G12" i="15"/>
  <c r="G9" i="15"/>
  <c r="G10" i="18"/>
  <c r="G11" i="18"/>
  <c r="G12" i="18"/>
  <c r="G9" i="18"/>
  <c r="G42" i="18"/>
  <c r="K38" i="18"/>
  <c r="G38" i="18" s="1"/>
  <c r="G10" i="13"/>
  <c r="G11" i="13"/>
  <c r="G12" i="13"/>
  <c r="G9" i="13"/>
  <c r="G10" i="52"/>
  <c r="G9" i="52"/>
  <c r="G9" i="10"/>
  <c r="G9" i="58"/>
  <c r="G10" i="58"/>
  <c r="D6" i="58"/>
  <c r="F10" i="58"/>
  <c r="F9" i="58"/>
  <c r="K50" i="58" s="1"/>
  <c r="D1" i="58"/>
  <c r="G26" i="62" l="1"/>
  <c r="G58" i="59"/>
  <c r="K59" i="59"/>
  <c r="K31" i="59"/>
  <c r="G30" i="59"/>
  <c r="K24" i="58"/>
  <c r="K25" i="58" s="1"/>
  <c r="K26" i="58" s="1"/>
  <c r="G50" i="58"/>
  <c r="K51" i="58"/>
  <c r="G27" i="62" l="1"/>
  <c r="G25" i="58"/>
  <c r="G31" i="59"/>
  <c r="K32" i="59"/>
  <c r="K60" i="59"/>
  <c r="G59" i="59"/>
  <c r="G24" i="58"/>
  <c r="G26" i="58"/>
  <c r="K27" i="58"/>
  <c r="K52" i="58"/>
  <c r="G51" i="58"/>
  <c r="G28" i="62" l="1"/>
  <c r="G60" i="59"/>
  <c r="K61" i="59"/>
  <c r="K62" i="59" s="1"/>
  <c r="G62" i="59" s="1"/>
  <c r="K33" i="59"/>
  <c r="G32" i="59"/>
  <c r="G27" i="58"/>
  <c r="K28" i="58"/>
  <c r="G52" i="58"/>
  <c r="K53" i="58"/>
  <c r="D6" i="57"/>
  <c r="D4" i="57"/>
  <c r="D1" i="57"/>
  <c r="F9" i="56"/>
  <c r="J28" i="56" s="1"/>
  <c r="D6" i="56"/>
  <c r="D4" i="56"/>
  <c r="D1" i="56"/>
  <c r="F9" i="55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J38" i="55" s="1"/>
  <c r="J39" i="55" s="1"/>
  <c r="J40" i="55" s="1"/>
  <c r="J41" i="55" s="1"/>
  <c r="J42" i="55" s="1"/>
  <c r="J43" i="55" s="1"/>
  <c r="J44" i="55" s="1"/>
  <c r="J45" i="55" s="1"/>
  <c r="J46" i="55" s="1"/>
  <c r="J47" i="55" s="1"/>
  <c r="J54" i="55" s="1"/>
  <c r="D6" i="55"/>
  <c r="D4" i="55"/>
  <c r="D1" i="55"/>
  <c r="F9" i="54"/>
  <c r="J24" i="54" s="1"/>
  <c r="D6" i="54"/>
  <c r="D4" i="54"/>
  <c r="D1" i="54"/>
  <c r="J25" i="53"/>
  <c r="D6" i="53"/>
  <c r="D4" i="53"/>
  <c r="D1" i="53"/>
  <c r="F9" i="52"/>
  <c r="K53" i="52" s="1"/>
  <c r="D6" i="52"/>
  <c r="D4" i="52"/>
  <c r="D1" i="52"/>
  <c r="F11" i="51"/>
  <c r="F12" i="51" s="1"/>
  <c r="F9" i="51"/>
  <c r="K52" i="51" s="1"/>
  <c r="G52" i="51" s="1"/>
  <c r="D6" i="51"/>
  <c r="D4" i="51"/>
  <c r="D1" i="51"/>
  <c r="J27" i="57" l="1"/>
  <c r="J57" i="57" s="1"/>
  <c r="G57" i="57" s="1"/>
  <c r="G29" i="62"/>
  <c r="J25" i="54"/>
  <c r="G24" i="54"/>
  <c r="J55" i="55"/>
  <c r="G54" i="55"/>
  <c r="G33" i="59"/>
  <c r="K34" i="59"/>
  <c r="K63" i="59"/>
  <c r="G61" i="59"/>
  <c r="G28" i="56"/>
  <c r="J29" i="56"/>
  <c r="G27" i="55"/>
  <c r="G25" i="53"/>
  <c r="J26" i="53"/>
  <c r="G53" i="52"/>
  <c r="K54" i="52"/>
  <c r="G28" i="58"/>
  <c r="K29" i="58"/>
  <c r="K54" i="58"/>
  <c r="G53" i="58"/>
  <c r="K24" i="52"/>
  <c r="K25" i="52" s="1"/>
  <c r="G25" i="52" s="1"/>
  <c r="K53" i="51"/>
  <c r="G53" i="51" s="1"/>
  <c r="K26" i="51"/>
  <c r="G27" i="57" l="1"/>
  <c r="J28" i="57"/>
  <c r="G28" i="57" s="1"/>
  <c r="J58" i="57"/>
  <c r="J59" i="57" s="1"/>
  <c r="G30" i="62"/>
  <c r="J56" i="55"/>
  <c r="G55" i="55"/>
  <c r="G58" i="57"/>
  <c r="J26" i="54"/>
  <c r="G25" i="54"/>
  <c r="G63" i="59"/>
  <c r="K64" i="59"/>
  <c r="K35" i="59"/>
  <c r="G34" i="59"/>
  <c r="J29" i="57"/>
  <c r="J30" i="56"/>
  <c r="G29" i="56"/>
  <c r="G28" i="55"/>
  <c r="J27" i="53"/>
  <c r="G26" i="53"/>
  <c r="K55" i="52"/>
  <c r="G54" i="52"/>
  <c r="K30" i="58"/>
  <c r="G29" i="58"/>
  <c r="G54" i="58"/>
  <c r="K55" i="58"/>
  <c r="K26" i="52"/>
  <c r="K54" i="51"/>
  <c r="G54" i="51" s="1"/>
  <c r="K27" i="51"/>
  <c r="K28" i="51" s="1"/>
  <c r="G26" i="51"/>
  <c r="F11" i="18"/>
  <c r="F11" i="13"/>
  <c r="F12" i="13" s="1"/>
  <c r="G31" i="62" l="1"/>
  <c r="G59" i="57"/>
  <c r="J60" i="57"/>
  <c r="K27" i="52"/>
  <c r="G27" i="52" s="1"/>
  <c r="G26" i="52"/>
  <c r="G26" i="54"/>
  <c r="J27" i="54"/>
  <c r="J57" i="55"/>
  <c r="G56" i="55"/>
  <c r="G35" i="59"/>
  <c r="K36" i="59"/>
  <c r="K65" i="59"/>
  <c r="G64" i="59"/>
  <c r="G29" i="57"/>
  <c r="J30" i="57"/>
  <c r="G30" i="56"/>
  <c r="J31" i="56"/>
  <c r="G29" i="55"/>
  <c r="J28" i="53"/>
  <c r="G27" i="53"/>
  <c r="K56" i="52"/>
  <c r="G55" i="52"/>
  <c r="K31" i="58"/>
  <c r="G30" i="58"/>
  <c r="K56" i="58"/>
  <c r="G55" i="58"/>
  <c r="G24" i="52"/>
  <c r="G28" i="51"/>
  <c r="K29" i="51"/>
  <c r="K55" i="51"/>
  <c r="G32" i="62" l="1"/>
  <c r="J28" i="54"/>
  <c r="G27" i="54"/>
  <c r="G60" i="57"/>
  <c r="J61" i="57"/>
  <c r="K56" i="51"/>
  <c r="G55" i="51"/>
  <c r="J58" i="55"/>
  <c r="G57" i="55"/>
  <c r="K28" i="52"/>
  <c r="G65" i="59"/>
  <c r="K66" i="59"/>
  <c r="K37" i="59"/>
  <c r="G36" i="59"/>
  <c r="J31" i="57"/>
  <c r="G30" i="57"/>
  <c r="G31" i="56"/>
  <c r="J32" i="56"/>
  <c r="G30" i="55"/>
  <c r="J29" i="53"/>
  <c r="G28" i="53"/>
  <c r="K57" i="52"/>
  <c r="G56" i="52"/>
  <c r="K32" i="58"/>
  <c r="G31" i="58"/>
  <c r="G56" i="58"/>
  <c r="K57" i="58"/>
  <c r="K58" i="51"/>
  <c r="G58" i="51" s="1"/>
  <c r="K30" i="51"/>
  <c r="K31" i="51" s="1"/>
  <c r="G29" i="51"/>
  <c r="J23" i="50"/>
  <c r="D6" i="50"/>
  <c r="D4" i="50"/>
  <c r="D1" i="50"/>
  <c r="D6" i="48"/>
  <c r="D4" i="48"/>
  <c r="D1" i="48"/>
  <c r="D6" i="49"/>
  <c r="D4" i="49"/>
  <c r="D1" i="49"/>
  <c r="G33" i="62" l="1"/>
  <c r="J59" i="55"/>
  <c r="G58" i="55"/>
  <c r="J62" i="57"/>
  <c r="G61" i="57"/>
  <c r="J27" i="49"/>
  <c r="G27" i="49" s="1"/>
  <c r="J55" i="49"/>
  <c r="J24" i="48"/>
  <c r="J25" i="48" s="1"/>
  <c r="J53" i="48"/>
  <c r="K29" i="52"/>
  <c r="G28" i="52"/>
  <c r="K57" i="51"/>
  <c r="G57" i="51" s="1"/>
  <c r="G56" i="51"/>
  <c r="G28" i="54"/>
  <c r="J29" i="54"/>
  <c r="G37" i="59"/>
  <c r="K38" i="59"/>
  <c r="K67" i="59"/>
  <c r="G66" i="59"/>
  <c r="G23" i="50"/>
  <c r="J24" i="50"/>
  <c r="J32" i="57"/>
  <c r="G31" i="57"/>
  <c r="J33" i="56"/>
  <c r="G32" i="56"/>
  <c r="G31" i="55"/>
  <c r="J30" i="53"/>
  <c r="G29" i="53"/>
  <c r="K58" i="52"/>
  <c r="G57" i="52"/>
  <c r="K33" i="58"/>
  <c r="G32" i="58"/>
  <c r="K58" i="58"/>
  <c r="G57" i="58"/>
  <c r="K32" i="51"/>
  <c r="K33" i="51" s="1"/>
  <c r="G31" i="51"/>
  <c r="K59" i="51"/>
  <c r="G59" i="51" s="1"/>
  <c r="D6" i="30"/>
  <c r="D4" i="30"/>
  <c r="D1" i="30"/>
  <c r="G34" i="62" l="1"/>
  <c r="J28" i="49"/>
  <c r="J29" i="49" s="1"/>
  <c r="J63" i="57"/>
  <c r="G62" i="57"/>
  <c r="G24" i="48"/>
  <c r="J30" i="54"/>
  <c r="G29" i="54"/>
  <c r="J56" i="49"/>
  <c r="G55" i="49"/>
  <c r="G29" i="52"/>
  <c r="K30" i="52"/>
  <c r="J60" i="55"/>
  <c r="G59" i="55"/>
  <c r="G53" i="48"/>
  <c r="J54" i="48"/>
  <c r="G67" i="59"/>
  <c r="K68" i="59"/>
  <c r="K39" i="59"/>
  <c r="G38" i="59"/>
  <c r="G24" i="50"/>
  <c r="J25" i="50"/>
  <c r="J23" i="30"/>
  <c r="J22" i="30"/>
  <c r="G22" i="30" s="1"/>
  <c r="J33" i="57"/>
  <c r="G32" i="57"/>
  <c r="G28" i="49"/>
  <c r="J26" i="48"/>
  <c r="G25" i="48"/>
  <c r="J34" i="56"/>
  <c r="G33" i="56"/>
  <c r="G32" i="55"/>
  <c r="J31" i="53"/>
  <c r="G30" i="53"/>
  <c r="G58" i="52"/>
  <c r="K59" i="52"/>
  <c r="K61" i="52"/>
  <c r="G61" i="52" s="1"/>
  <c r="K34" i="58"/>
  <c r="G33" i="58"/>
  <c r="G58" i="58"/>
  <c r="K59" i="58"/>
  <c r="G33" i="51"/>
  <c r="K34" i="51"/>
  <c r="K60" i="51"/>
  <c r="G60" i="51" s="1"/>
  <c r="G36" i="62" l="1"/>
  <c r="G35" i="62"/>
  <c r="J57" i="49"/>
  <c r="G56" i="49"/>
  <c r="J55" i="48"/>
  <c r="G54" i="48"/>
  <c r="G30" i="54"/>
  <c r="J31" i="54"/>
  <c r="J61" i="55"/>
  <c r="G60" i="55"/>
  <c r="G30" i="52"/>
  <c r="K31" i="52"/>
  <c r="J64" i="57"/>
  <c r="G63" i="57"/>
  <c r="G39" i="59"/>
  <c r="K41" i="59"/>
  <c r="K42" i="59" s="1"/>
  <c r="K69" i="59"/>
  <c r="G68" i="59"/>
  <c r="G25" i="50"/>
  <c r="J26" i="50"/>
  <c r="G23" i="30"/>
  <c r="J24" i="30"/>
  <c r="J34" i="57"/>
  <c r="G33" i="57"/>
  <c r="G29" i="49"/>
  <c r="J30" i="49"/>
  <c r="G26" i="48"/>
  <c r="J27" i="48"/>
  <c r="G34" i="56"/>
  <c r="J35" i="56"/>
  <c r="G33" i="55"/>
  <c r="J32" i="53"/>
  <c r="G31" i="53"/>
  <c r="K62" i="52"/>
  <c r="G59" i="52"/>
  <c r="K60" i="52"/>
  <c r="G60" i="52" s="1"/>
  <c r="K35" i="58"/>
  <c r="G34" i="58"/>
  <c r="K60" i="58"/>
  <c r="G59" i="58"/>
  <c r="K61" i="51"/>
  <c r="G61" i="51" s="1"/>
  <c r="G34" i="51"/>
  <c r="K35" i="51"/>
  <c r="J62" i="55" l="1"/>
  <c r="G61" i="55"/>
  <c r="G31" i="52"/>
  <c r="K32" i="52"/>
  <c r="J32" i="54"/>
  <c r="G31" i="54"/>
  <c r="J65" i="57"/>
  <c r="G64" i="57"/>
  <c r="J56" i="48"/>
  <c r="G55" i="48"/>
  <c r="G57" i="49"/>
  <c r="J58" i="49"/>
  <c r="K75" i="59"/>
  <c r="G75" i="59" s="1"/>
  <c r="G69" i="59"/>
  <c r="K70" i="59"/>
  <c r="G42" i="59"/>
  <c r="K43" i="59"/>
  <c r="G43" i="59" s="1"/>
  <c r="J27" i="50"/>
  <c r="G26" i="50"/>
  <c r="G24" i="30"/>
  <c r="J25" i="30"/>
  <c r="J35" i="57"/>
  <c r="G34" i="57"/>
  <c r="J31" i="49"/>
  <c r="G30" i="49"/>
  <c r="G27" i="48"/>
  <c r="J28" i="48"/>
  <c r="J36" i="56"/>
  <c r="G35" i="56"/>
  <c r="G34" i="55"/>
  <c r="J33" i="53"/>
  <c r="G32" i="53"/>
  <c r="K63" i="52"/>
  <c r="G62" i="52"/>
  <c r="K36" i="58"/>
  <c r="G35" i="58"/>
  <c r="G60" i="58"/>
  <c r="K61" i="58"/>
  <c r="K62" i="51"/>
  <c r="G62" i="51" s="1"/>
  <c r="G35" i="51"/>
  <c r="K36" i="51"/>
  <c r="J66" i="57" l="1"/>
  <c r="G65" i="57"/>
  <c r="G58" i="49"/>
  <c r="J59" i="49"/>
  <c r="J57" i="48"/>
  <c r="G56" i="48"/>
  <c r="J33" i="54"/>
  <c r="G32" i="54"/>
  <c r="J63" i="55"/>
  <c r="G62" i="55"/>
  <c r="G32" i="52"/>
  <c r="K33" i="52"/>
  <c r="K71" i="59"/>
  <c r="K76" i="59"/>
  <c r="G76" i="59" s="1"/>
  <c r="G70" i="59"/>
  <c r="J28" i="50"/>
  <c r="G27" i="50"/>
  <c r="J26" i="30"/>
  <c r="G25" i="30"/>
  <c r="J36" i="57"/>
  <c r="G35" i="57"/>
  <c r="J32" i="49"/>
  <c r="G31" i="49"/>
  <c r="G28" i="48"/>
  <c r="J29" i="48"/>
  <c r="G36" i="56"/>
  <c r="J37" i="56"/>
  <c r="G35" i="55"/>
  <c r="J34" i="53"/>
  <c r="G33" i="53"/>
  <c r="K64" i="52"/>
  <c r="G63" i="52"/>
  <c r="K37" i="58"/>
  <c r="G36" i="58"/>
  <c r="K62" i="58"/>
  <c r="G61" i="58"/>
  <c r="K37" i="51"/>
  <c r="G36" i="51"/>
  <c r="K63" i="51"/>
  <c r="G63" i="51" s="1"/>
  <c r="G33" i="52" l="1"/>
  <c r="K34" i="52"/>
  <c r="J60" i="49"/>
  <c r="G59" i="49"/>
  <c r="G33" i="54"/>
  <c r="J34" i="54"/>
  <c r="J64" i="55"/>
  <c r="G63" i="55"/>
  <c r="J58" i="48"/>
  <c r="G57" i="48"/>
  <c r="J67" i="57"/>
  <c r="G66" i="57"/>
  <c r="G71" i="59"/>
  <c r="K72" i="59"/>
  <c r="J29" i="50"/>
  <c r="G28" i="50"/>
  <c r="J27" i="30"/>
  <c r="G26" i="30"/>
  <c r="J37" i="57"/>
  <c r="G36" i="57"/>
  <c r="J33" i="49"/>
  <c r="G32" i="49"/>
  <c r="J30" i="48"/>
  <c r="G29" i="48"/>
  <c r="J38" i="56"/>
  <c r="G37" i="56"/>
  <c r="G36" i="55"/>
  <c r="J35" i="53"/>
  <c r="G34" i="53"/>
  <c r="K65" i="52"/>
  <c r="G64" i="52"/>
  <c r="K38" i="58"/>
  <c r="G37" i="58"/>
  <c r="G62" i="58"/>
  <c r="K63" i="58"/>
  <c r="G37" i="51"/>
  <c r="K38" i="51"/>
  <c r="K64" i="51"/>
  <c r="J59" i="48" l="1"/>
  <c r="G58" i="48"/>
  <c r="J68" i="57"/>
  <c r="G67" i="57"/>
  <c r="J65" i="55"/>
  <c r="G64" i="55"/>
  <c r="J61" i="49"/>
  <c r="G60" i="49"/>
  <c r="K65" i="51"/>
  <c r="G65" i="51" s="1"/>
  <c r="G64" i="51"/>
  <c r="J35" i="54"/>
  <c r="G34" i="54"/>
  <c r="G34" i="52"/>
  <c r="K35" i="52"/>
  <c r="K73" i="59"/>
  <c r="G72" i="59"/>
  <c r="J30" i="50"/>
  <c r="G29" i="50"/>
  <c r="J28" i="30"/>
  <c r="G27" i="30"/>
  <c r="J38" i="57"/>
  <c r="G37" i="57"/>
  <c r="J34" i="49"/>
  <c r="G33" i="49"/>
  <c r="J31" i="48"/>
  <c r="G30" i="48"/>
  <c r="G38" i="56"/>
  <c r="J39" i="56"/>
  <c r="G37" i="55"/>
  <c r="J36" i="53"/>
  <c r="G35" i="53"/>
  <c r="K66" i="52"/>
  <c r="G65" i="52"/>
  <c r="K39" i="58"/>
  <c r="G39" i="58" s="1"/>
  <c r="G38" i="58"/>
  <c r="K64" i="58"/>
  <c r="G63" i="58"/>
  <c r="K66" i="51"/>
  <c r="G66" i="51" s="1"/>
  <c r="K39" i="51"/>
  <c r="G38" i="51"/>
  <c r="J62" i="49" l="1"/>
  <c r="G61" i="49"/>
  <c r="G35" i="52"/>
  <c r="K36" i="52"/>
  <c r="J66" i="55"/>
  <c r="G65" i="55"/>
  <c r="J60" i="48"/>
  <c r="G59" i="48"/>
  <c r="G35" i="54"/>
  <c r="J36" i="54"/>
  <c r="J69" i="57"/>
  <c r="G68" i="57"/>
  <c r="G73" i="59"/>
  <c r="K74" i="59"/>
  <c r="G74" i="59" s="1"/>
  <c r="J31" i="50"/>
  <c r="G30" i="50"/>
  <c r="J29" i="30"/>
  <c r="G28" i="30"/>
  <c r="J39" i="57"/>
  <c r="G38" i="57"/>
  <c r="J35" i="49"/>
  <c r="G34" i="49"/>
  <c r="J32" i="48"/>
  <c r="G31" i="48"/>
  <c r="J40" i="56"/>
  <c r="G39" i="56"/>
  <c r="G38" i="55"/>
  <c r="J37" i="53"/>
  <c r="G36" i="53"/>
  <c r="K67" i="52"/>
  <c r="G66" i="52"/>
  <c r="G64" i="58"/>
  <c r="K65" i="58"/>
  <c r="K67" i="51"/>
  <c r="G67" i="51" s="1"/>
  <c r="G39" i="51"/>
  <c r="K40" i="51"/>
  <c r="K41" i="51" s="1"/>
  <c r="J70" i="57" l="1"/>
  <c r="G69" i="57"/>
  <c r="J61" i="48"/>
  <c r="G60" i="48"/>
  <c r="G36" i="54"/>
  <c r="J37" i="54"/>
  <c r="J67" i="55"/>
  <c r="G66" i="55"/>
  <c r="J63" i="49"/>
  <c r="G62" i="49"/>
  <c r="G36" i="52"/>
  <c r="K37" i="52"/>
  <c r="J32" i="50"/>
  <c r="G31" i="50"/>
  <c r="J30" i="30"/>
  <c r="G29" i="30"/>
  <c r="J40" i="57"/>
  <c r="G39" i="57"/>
  <c r="J36" i="49"/>
  <c r="G35" i="49"/>
  <c r="J33" i="48"/>
  <c r="G32" i="48"/>
  <c r="J41" i="56"/>
  <c r="G40" i="56"/>
  <c r="G39" i="55"/>
  <c r="J38" i="53"/>
  <c r="G37" i="53"/>
  <c r="K68" i="52"/>
  <c r="G67" i="52"/>
  <c r="K66" i="58"/>
  <c r="G65" i="58"/>
  <c r="G41" i="51"/>
  <c r="K42" i="51"/>
  <c r="K68" i="51"/>
  <c r="G68" i="51" s="1"/>
  <c r="J68" i="55" l="1"/>
  <c r="G67" i="55"/>
  <c r="J62" i="48"/>
  <c r="G61" i="48"/>
  <c r="J38" i="54"/>
  <c r="G37" i="54"/>
  <c r="J64" i="49"/>
  <c r="G63" i="49"/>
  <c r="G37" i="52"/>
  <c r="K38" i="52"/>
  <c r="J71" i="57"/>
  <c r="G70" i="57"/>
  <c r="J33" i="50"/>
  <c r="G32" i="50"/>
  <c r="J31" i="30"/>
  <c r="G30" i="30"/>
  <c r="J41" i="57"/>
  <c r="G40" i="57"/>
  <c r="J37" i="49"/>
  <c r="G36" i="49"/>
  <c r="J34" i="48"/>
  <c r="G33" i="48"/>
  <c r="G41" i="56"/>
  <c r="J42" i="56"/>
  <c r="J54" i="56" s="1"/>
  <c r="G40" i="55"/>
  <c r="J39" i="53"/>
  <c r="G38" i="53"/>
  <c r="K69" i="52"/>
  <c r="G68" i="52"/>
  <c r="G66" i="58"/>
  <c r="K67" i="58"/>
  <c r="K69" i="51"/>
  <c r="G69" i="51" s="1"/>
  <c r="K43" i="51"/>
  <c r="G43" i="51" s="1"/>
  <c r="G42" i="51"/>
  <c r="F9" i="15"/>
  <c r="F9" i="10"/>
  <c r="K23" i="10" s="1"/>
  <c r="G23" i="10" s="1"/>
  <c r="F9" i="44"/>
  <c r="F10" i="44" s="1"/>
  <c r="F11" i="44" s="1"/>
  <c r="D6" i="44"/>
  <c r="D4" i="44"/>
  <c r="D1" i="44"/>
  <c r="K47" i="10"/>
  <c r="D6" i="43"/>
  <c r="D4" i="43"/>
  <c r="D1" i="43"/>
  <c r="D6" i="42"/>
  <c r="D4" i="42"/>
  <c r="D1" i="42"/>
  <c r="F9" i="36"/>
  <c r="F10" i="36" s="1"/>
  <c r="F11" i="36" s="1"/>
  <c r="D6" i="36"/>
  <c r="D4" i="36"/>
  <c r="D1" i="36"/>
  <c r="F9" i="34"/>
  <c r="D6" i="34"/>
  <c r="D4" i="34"/>
  <c r="D1" i="34"/>
  <c r="F9" i="33"/>
  <c r="D6" i="33"/>
  <c r="D4" i="33"/>
  <c r="D1" i="33"/>
  <c r="G9" i="32"/>
  <c r="F9" i="32"/>
  <c r="D6" i="32"/>
  <c r="D4" i="32"/>
  <c r="D1" i="32"/>
  <c r="D1" i="20"/>
  <c r="D1" i="19"/>
  <c r="D1" i="15"/>
  <c r="D1" i="18"/>
  <c r="D1" i="13"/>
  <c r="D1" i="10"/>
  <c r="F9" i="20"/>
  <c r="D6" i="20"/>
  <c r="D4" i="20"/>
  <c r="F9" i="19"/>
  <c r="D6" i="19"/>
  <c r="D4" i="19"/>
  <c r="F9" i="18"/>
  <c r="D6" i="18"/>
  <c r="D4" i="18"/>
  <c r="D6" i="15"/>
  <c r="D4" i="15"/>
  <c r="F9" i="13"/>
  <c r="K26" i="13" s="1"/>
  <c r="G26" i="13" s="1"/>
  <c r="D6" i="13"/>
  <c r="D4" i="13"/>
  <c r="F93" i="4"/>
  <c r="H93" i="4"/>
  <c r="E93" i="4"/>
  <c r="F92" i="4"/>
  <c r="L92" i="4"/>
  <c r="M92" i="4"/>
  <c r="I92" i="4"/>
  <c r="G92" i="4"/>
  <c r="N92" i="4"/>
  <c r="E92" i="4"/>
  <c r="F91" i="4"/>
  <c r="E91" i="4"/>
  <c r="F90" i="4"/>
  <c r="L90" i="4"/>
  <c r="O90" i="4"/>
  <c r="I90" i="4"/>
  <c r="H90" i="4"/>
  <c r="G90" i="4"/>
  <c r="N90" i="4"/>
  <c r="E90" i="4"/>
  <c r="F89" i="4"/>
  <c r="E89" i="4"/>
  <c r="F88" i="4"/>
  <c r="I88" i="4"/>
  <c r="G88" i="4"/>
  <c r="L88" i="4"/>
  <c r="N88" i="4"/>
  <c r="E88" i="4"/>
  <c r="F87" i="4"/>
  <c r="L87" i="4"/>
  <c r="N87" i="4"/>
  <c r="H87" i="4"/>
  <c r="E87" i="4"/>
  <c r="F86" i="4"/>
  <c r="L86" i="4"/>
  <c r="O86" i="4"/>
  <c r="I86" i="4"/>
  <c r="H86" i="4"/>
  <c r="G86" i="4"/>
  <c r="N86" i="4"/>
  <c r="E86" i="4"/>
  <c r="F85" i="4"/>
  <c r="L85" i="4"/>
  <c r="N85" i="4"/>
  <c r="H85" i="4"/>
  <c r="E85" i="4"/>
  <c r="F84" i="4"/>
  <c r="I84" i="4"/>
  <c r="G84" i="4"/>
  <c r="L84" i="4"/>
  <c r="E84" i="4"/>
  <c r="F83" i="4"/>
  <c r="L83" i="4"/>
  <c r="H83" i="4"/>
  <c r="E83" i="4"/>
  <c r="F82" i="4"/>
  <c r="I82" i="4"/>
  <c r="H82" i="4"/>
  <c r="G82" i="4"/>
  <c r="L82" i="4"/>
  <c r="N82" i="4"/>
  <c r="E82" i="4"/>
  <c r="F81" i="4"/>
  <c r="L81" i="4"/>
  <c r="I81" i="4"/>
  <c r="H81" i="4"/>
  <c r="G81" i="4"/>
  <c r="E81" i="4"/>
  <c r="F80" i="4"/>
  <c r="I80" i="4"/>
  <c r="G80" i="4"/>
  <c r="H80" i="4"/>
  <c r="E80" i="4"/>
  <c r="F79" i="4"/>
  <c r="G79" i="4"/>
  <c r="E79" i="4"/>
  <c r="F78" i="4"/>
  <c r="L78" i="4"/>
  <c r="N78" i="4"/>
  <c r="I78" i="4"/>
  <c r="H78" i="4"/>
  <c r="G78" i="4"/>
  <c r="O78" i="4"/>
  <c r="E78" i="4"/>
  <c r="F77" i="4"/>
  <c r="L77" i="4"/>
  <c r="E77" i="4"/>
  <c r="F76" i="4"/>
  <c r="L76" i="4"/>
  <c r="I76" i="4"/>
  <c r="G76" i="4"/>
  <c r="H76" i="4"/>
  <c r="E76" i="4"/>
  <c r="F75" i="4"/>
  <c r="H75" i="4"/>
  <c r="G75" i="4"/>
  <c r="I75" i="4"/>
  <c r="E75" i="4"/>
  <c r="F74" i="4"/>
  <c r="I74" i="4"/>
  <c r="H74" i="4"/>
  <c r="G74" i="4"/>
  <c r="E74" i="4"/>
  <c r="F73" i="4"/>
  <c r="E73" i="4"/>
  <c r="F72" i="4"/>
  <c r="E72" i="4"/>
  <c r="F71" i="4"/>
  <c r="L71" i="4"/>
  <c r="H71" i="4"/>
  <c r="G71" i="4"/>
  <c r="I71" i="4"/>
  <c r="E71" i="4"/>
  <c r="F70" i="4"/>
  <c r="L70" i="4"/>
  <c r="O70" i="4"/>
  <c r="N70" i="4"/>
  <c r="I70" i="4"/>
  <c r="H70" i="4"/>
  <c r="G70" i="4"/>
  <c r="M70" i="4"/>
  <c r="E70" i="4"/>
  <c r="F69" i="4"/>
  <c r="I69" i="4"/>
  <c r="H69" i="4"/>
  <c r="G69" i="4"/>
  <c r="E69" i="4"/>
  <c r="F68" i="4"/>
  <c r="G68" i="4"/>
  <c r="E68" i="4"/>
  <c r="F67" i="4"/>
  <c r="L67" i="4"/>
  <c r="M67" i="4"/>
  <c r="E67" i="4"/>
  <c r="F66" i="4"/>
  <c r="I66" i="4"/>
  <c r="H66" i="4"/>
  <c r="G66" i="4"/>
  <c r="L66" i="4"/>
  <c r="E66" i="4"/>
  <c r="F65" i="4"/>
  <c r="L65" i="4"/>
  <c r="I65" i="4"/>
  <c r="H65" i="4"/>
  <c r="G65" i="4"/>
  <c r="E65" i="4"/>
  <c r="F64" i="4"/>
  <c r="I64" i="4"/>
  <c r="G64" i="4"/>
  <c r="H64" i="4"/>
  <c r="E64" i="4"/>
  <c r="F63" i="4"/>
  <c r="H63" i="4"/>
  <c r="G63" i="4"/>
  <c r="I63" i="4"/>
  <c r="E63" i="4"/>
  <c r="F62" i="4"/>
  <c r="I62" i="4"/>
  <c r="H62" i="4"/>
  <c r="G62" i="4"/>
  <c r="E62" i="4"/>
  <c r="F61" i="4"/>
  <c r="I61" i="4"/>
  <c r="H61" i="4"/>
  <c r="G61" i="4"/>
  <c r="E61" i="4"/>
  <c r="F60" i="4"/>
  <c r="I60" i="4"/>
  <c r="G60" i="4"/>
  <c r="H60" i="4"/>
  <c r="E60" i="4"/>
  <c r="F59" i="4"/>
  <c r="H59" i="4"/>
  <c r="G59" i="4"/>
  <c r="I59" i="4"/>
  <c r="E59" i="4"/>
  <c r="F58" i="4"/>
  <c r="I58" i="4"/>
  <c r="H58" i="4"/>
  <c r="G58" i="4"/>
  <c r="E58" i="4"/>
  <c r="F57" i="4"/>
  <c r="E57" i="4"/>
  <c r="F56" i="4"/>
  <c r="E56" i="4"/>
  <c r="F55" i="4"/>
  <c r="E55" i="4"/>
  <c r="F54" i="4"/>
  <c r="I54" i="4"/>
  <c r="H54" i="4"/>
  <c r="G54" i="4"/>
  <c r="E54" i="4"/>
  <c r="F53" i="4"/>
  <c r="H53" i="4"/>
  <c r="E53" i="4"/>
  <c r="F52" i="4"/>
  <c r="E52" i="4"/>
  <c r="F51" i="4"/>
  <c r="E51" i="4"/>
  <c r="F50" i="4"/>
  <c r="L50" i="4"/>
  <c r="N50" i="4"/>
  <c r="I50" i="4"/>
  <c r="H50" i="4"/>
  <c r="G50" i="4"/>
  <c r="O50" i="4"/>
  <c r="E50" i="4"/>
  <c r="F49" i="4"/>
  <c r="L49" i="4"/>
  <c r="N49" i="4"/>
  <c r="E49" i="4"/>
  <c r="F48" i="4"/>
  <c r="L48" i="4"/>
  <c r="I48" i="4"/>
  <c r="G48" i="4"/>
  <c r="H48" i="4"/>
  <c r="E48" i="4"/>
  <c r="F47" i="4"/>
  <c r="H47" i="4"/>
  <c r="G47" i="4"/>
  <c r="I47" i="4"/>
  <c r="E47" i="4"/>
  <c r="F46" i="4"/>
  <c r="L46" i="4"/>
  <c r="O46" i="4"/>
  <c r="N46" i="4"/>
  <c r="I46" i="4"/>
  <c r="H46" i="4"/>
  <c r="G46" i="4"/>
  <c r="M46" i="4"/>
  <c r="E46" i="4"/>
  <c r="F45" i="4"/>
  <c r="E45" i="4"/>
  <c r="F44" i="4"/>
  <c r="L44" i="4"/>
  <c r="I44" i="4"/>
  <c r="E44" i="4"/>
  <c r="F43" i="4"/>
  <c r="L43" i="4"/>
  <c r="H43" i="4"/>
  <c r="G43" i="4"/>
  <c r="I43" i="4"/>
  <c r="E43" i="4"/>
  <c r="F42" i="4"/>
  <c r="L42" i="4"/>
  <c r="O42" i="4"/>
  <c r="N42" i="4"/>
  <c r="I42" i="4"/>
  <c r="H42" i="4"/>
  <c r="G42" i="4"/>
  <c r="M42" i="4"/>
  <c r="E42" i="4"/>
  <c r="F41" i="4"/>
  <c r="E41" i="4"/>
  <c r="F40" i="4"/>
  <c r="L40" i="4"/>
  <c r="N40" i="4"/>
  <c r="G40" i="4"/>
  <c r="E40" i="4"/>
  <c r="F39" i="4"/>
  <c r="E39" i="4"/>
  <c r="F38" i="4"/>
  <c r="L38" i="4"/>
  <c r="O38" i="4"/>
  <c r="I38" i="4"/>
  <c r="H38" i="4"/>
  <c r="G38" i="4"/>
  <c r="N38" i="4"/>
  <c r="E38" i="4"/>
  <c r="F37" i="4"/>
  <c r="L37" i="4"/>
  <c r="O37" i="4"/>
  <c r="I37" i="4"/>
  <c r="H37" i="4"/>
  <c r="G37" i="4"/>
  <c r="E37" i="4"/>
  <c r="F36" i="4"/>
  <c r="I36" i="4"/>
  <c r="G36" i="4"/>
  <c r="E36" i="4"/>
  <c r="F35" i="4"/>
  <c r="L35" i="4"/>
  <c r="O35" i="4"/>
  <c r="N35" i="4"/>
  <c r="I35" i="4"/>
  <c r="H35" i="4"/>
  <c r="G35" i="4"/>
  <c r="M35" i="4"/>
  <c r="E35" i="4"/>
  <c r="F34" i="4"/>
  <c r="I34" i="4"/>
  <c r="H34" i="4"/>
  <c r="G34" i="4"/>
  <c r="E34" i="4"/>
  <c r="F33" i="4"/>
  <c r="H33" i="4"/>
  <c r="E33" i="4"/>
  <c r="F32" i="4"/>
  <c r="L32" i="4"/>
  <c r="O32" i="4"/>
  <c r="I32" i="4"/>
  <c r="E32" i="4"/>
  <c r="F31" i="4"/>
  <c r="I31" i="4"/>
  <c r="H31" i="4"/>
  <c r="G31" i="4"/>
  <c r="L31" i="4"/>
  <c r="O31" i="4"/>
  <c r="E31" i="4"/>
  <c r="F30" i="4"/>
  <c r="G30" i="4"/>
  <c r="E30" i="4"/>
  <c r="F29" i="4"/>
  <c r="L29" i="4"/>
  <c r="N29" i="4"/>
  <c r="I29" i="4"/>
  <c r="G29" i="4"/>
  <c r="H29" i="4"/>
  <c r="E29" i="4"/>
  <c r="F28" i="4"/>
  <c r="H28" i="4"/>
  <c r="G28" i="4"/>
  <c r="I28" i="4"/>
  <c r="E28" i="4"/>
  <c r="F27" i="4"/>
  <c r="L27" i="4"/>
  <c r="O27" i="4"/>
  <c r="N27" i="4"/>
  <c r="I27" i="4"/>
  <c r="H27" i="4"/>
  <c r="G27" i="4"/>
  <c r="M27" i="4"/>
  <c r="E27" i="4"/>
  <c r="F26" i="4"/>
  <c r="G26" i="4"/>
  <c r="E26" i="4"/>
  <c r="F25" i="4"/>
  <c r="L25" i="4"/>
  <c r="N25" i="4"/>
  <c r="H25" i="4"/>
  <c r="E25" i="4"/>
  <c r="F24" i="4"/>
  <c r="L24" i="4"/>
  <c r="O24" i="4"/>
  <c r="H24" i="4"/>
  <c r="G24" i="4"/>
  <c r="I24" i="4"/>
  <c r="E24" i="4"/>
  <c r="F23" i="4"/>
  <c r="L23" i="4"/>
  <c r="O23" i="4"/>
  <c r="N23" i="4"/>
  <c r="I23" i="4"/>
  <c r="H23" i="4"/>
  <c r="G23" i="4"/>
  <c r="M23" i="4"/>
  <c r="E23" i="4"/>
  <c r="F22" i="4"/>
  <c r="I22" i="4"/>
  <c r="H22" i="4"/>
  <c r="G22" i="4"/>
  <c r="E22" i="4"/>
  <c r="F21" i="4"/>
  <c r="H21" i="4"/>
  <c r="E21" i="4"/>
  <c r="F20" i="4"/>
  <c r="L20" i="4"/>
  <c r="O20" i="4"/>
  <c r="I20" i="4"/>
  <c r="E20" i="4"/>
  <c r="F19" i="4"/>
  <c r="I19" i="4"/>
  <c r="H19" i="4"/>
  <c r="G19" i="4"/>
  <c r="L19" i="4"/>
  <c r="O19" i="4"/>
  <c r="E19" i="4"/>
  <c r="F18" i="4"/>
  <c r="L18" i="4"/>
  <c r="M18" i="4"/>
  <c r="I18" i="4"/>
  <c r="H18" i="4"/>
  <c r="G18" i="4"/>
  <c r="E18" i="4"/>
  <c r="F17" i="4"/>
  <c r="I17" i="4"/>
  <c r="G17" i="4"/>
  <c r="H17" i="4"/>
  <c r="E17" i="4"/>
  <c r="F16" i="4"/>
  <c r="I16" i="4"/>
  <c r="E16" i="4"/>
  <c r="F15" i="4"/>
  <c r="I15" i="4"/>
  <c r="H15" i="4"/>
  <c r="G15" i="4"/>
  <c r="E15" i="4"/>
  <c r="F14" i="4"/>
  <c r="I14" i="4"/>
  <c r="H14" i="4"/>
  <c r="G14" i="4"/>
  <c r="E14" i="4"/>
  <c r="F13" i="4"/>
  <c r="I13" i="4"/>
  <c r="G13" i="4"/>
  <c r="H13" i="4"/>
  <c r="E13" i="4"/>
  <c r="F12" i="4"/>
  <c r="I12" i="4"/>
  <c r="H12" i="4"/>
  <c r="G12" i="4"/>
  <c r="E12" i="4"/>
  <c r="F11" i="4"/>
  <c r="I11" i="4"/>
  <c r="H11" i="4"/>
  <c r="E11" i="4"/>
  <c r="F10" i="4"/>
  <c r="I10" i="4"/>
  <c r="E10" i="4"/>
  <c r="F9" i="4"/>
  <c r="H9" i="4"/>
  <c r="G9" i="4"/>
  <c r="I9" i="4"/>
  <c r="E9" i="4"/>
  <c r="F8" i="4"/>
  <c r="I8" i="4"/>
  <c r="H8" i="4"/>
  <c r="G8" i="4"/>
  <c r="E8" i="4"/>
  <c r="F7" i="4"/>
  <c r="I7" i="4"/>
  <c r="H7" i="4"/>
  <c r="E7" i="4"/>
  <c r="F6" i="4"/>
  <c r="I6" i="4"/>
  <c r="E6" i="4"/>
  <c r="G41" i="4"/>
  <c r="L41" i="4"/>
  <c r="O43" i="4"/>
  <c r="M43" i="4"/>
  <c r="G45" i="4"/>
  <c r="L45" i="4"/>
  <c r="I45" i="4"/>
  <c r="N48" i="4"/>
  <c r="O48" i="4"/>
  <c r="M48" i="4"/>
  <c r="H52" i="4"/>
  <c r="I52" i="4"/>
  <c r="M77" i="4"/>
  <c r="O77" i="4"/>
  <c r="N84" i="4"/>
  <c r="M84" i="4"/>
  <c r="G6" i="4"/>
  <c r="G16" i="4"/>
  <c r="G21" i="4"/>
  <c r="H26" i="4"/>
  <c r="M31" i="4"/>
  <c r="M32" i="4"/>
  <c r="G33" i="4"/>
  <c r="I39" i="4"/>
  <c r="G39" i="4"/>
  <c r="M40" i="4"/>
  <c r="H41" i="4"/>
  <c r="N43" i="4"/>
  <c r="N44" i="4"/>
  <c r="O44" i="4"/>
  <c r="H45" i="4"/>
  <c r="I51" i="4"/>
  <c r="H51" i="4"/>
  <c r="G52" i="4"/>
  <c r="H56" i="4"/>
  <c r="I56" i="4"/>
  <c r="G56" i="4"/>
  <c r="O66" i="4"/>
  <c r="N66" i="4"/>
  <c r="M66" i="4"/>
  <c r="H72" i="4"/>
  <c r="I72" i="4"/>
  <c r="G72" i="4"/>
  <c r="N76" i="4"/>
  <c r="O76" i="4"/>
  <c r="M76" i="4"/>
  <c r="N77" i="4"/>
  <c r="M82" i="4"/>
  <c r="I89" i="4"/>
  <c r="G89" i="4"/>
  <c r="L89" i="4"/>
  <c r="H89" i="4"/>
  <c r="H6" i="4"/>
  <c r="G7" i="4"/>
  <c r="H10" i="4"/>
  <c r="G11" i="4"/>
  <c r="H16" i="4"/>
  <c r="L17" i="4"/>
  <c r="N18" i="4"/>
  <c r="N19" i="4"/>
  <c r="G20" i="4"/>
  <c r="N20" i="4"/>
  <c r="I21" i="4"/>
  <c r="L22" i="4"/>
  <c r="M24" i="4"/>
  <c r="G25" i="4"/>
  <c r="O25" i="4"/>
  <c r="I26" i="4"/>
  <c r="L28" i="4"/>
  <c r="M29" i="4"/>
  <c r="H30" i="4"/>
  <c r="N31" i="4"/>
  <c r="G32" i="4"/>
  <c r="N32" i="4"/>
  <c r="I33" i="4"/>
  <c r="L34" i="4"/>
  <c r="H36" i="4"/>
  <c r="L36" i="4"/>
  <c r="M38" i="4"/>
  <c r="H39" i="4"/>
  <c r="H40" i="4"/>
  <c r="I40" i="4"/>
  <c r="O40" i="4"/>
  <c r="I41" i="4"/>
  <c r="M44" i="4"/>
  <c r="G49" i="4"/>
  <c r="I49" i="4"/>
  <c r="H49" i="4"/>
  <c r="M50" i="4"/>
  <c r="G51" i="4"/>
  <c r="I79" i="4"/>
  <c r="L79" i="4"/>
  <c r="H79" i="4"/>
  <c r="O82" i="4"/>
  <c r="M83" i="4"/>
  <c r="O83" i="4"/>
  <c r="N83" i="4"/>
  <c r="M87" i="4"/>
  <c r="O87" i="4"/>
  <c r="G91" i="4"/>
  <c r="I91" i="4"/>
  <c r="L91" i="4"/>
  <c r="H91" i="4"/>
  <c r="I93" i="4"/>
  <c r="G93" i="4"/>
  <c r="L93" i="4"/>
  <c r="O67" i="4"/>
  <c r="N67" i="4"/>
  <c r="G10" i="4"/>
  <c r="M19" i="4"/>
  <c r="M20" i="4"/>
  <c r="M25" i="4"/>
  <c r="L16" i="4"/>
  <c r="O18" i="4"/>
  <c r="H20" i="4"/>
  <c r="L21" i="4"/>
  <c r="N24" i="4"/>
  <c r="I25" i="4"/>
  <c r="L26" i="4"/>
  <c r="O29" i="4"/>
  <c r="I30" i="4"/>
  <c r="H32" i="4"/>
  <c r="L33" i="4"/>
  <c r="M37" i="4"/>
  <c r="N37" i="4"/>
  <c r="L39" i="4"/>
  <c r="H44" i="4"/>
  <c r="G44" i="4"/>
  <c r="M49" i="4"/>
  <c r="O49" i="4"/>
  <c r="G53" i="4"/>
  <c r="I53" i="4"/>
  <c r="I55" i="4"/>
  <c r="H55" i="4"/>
  <c r="G55" i="4"/>
  <c r="G57" i="4"/>
  <c r="I57" i="4"/>
  <c r="H57" i="4"/>
  <c r="M65" i="4"/>
  <c r="O65" i="4"/>
  <c r="N65" i="4"/>
  <c r="I67" i="4"/>
  <c r="H67" i="4"/>
  <c r="G67" i="4"/>
  <c r="H68" i="4"/>
  <c r="L68" i="4"/>
  <c r="I68" i="4"/>
  <c r="O71" i="4"/>
  <c r="N71" i="4"/>
  <c r="M71" i="4"/>
  <c r="G73" i="4"/>
  <c r="I73" i="4"/>
  <c r="H73" i="4"/>
  <c r="G77" i="4"/>
  <c r="I77" i="4"/>
  <c r="H77" i="4"/>
  <c r="M78" i="4"/>
  <c r="O81" i="4"/>
  <c r="M81" i="4"/>
  <c r="N81" i="4"/>
  <c r="O84" i="4"/>
  <c r="O85" i="4"/>
  <c r="M85" i="4"/>
  <c r="L47" i="4"/>
  <c r="L64" i="4"/>
  <c r="L69" i="4"/>
  <c r="L80" i="4"/>
  <c r="I85" i="4"/>
  <c r="G85" i="4"/>
  <c r="G87" i="4"/>
  <c r="I87" i="4"/>
  <c r="M88" i="4"/>
  <c r="M90" i="4"/>
  <c r="O92" i="4"/>
  <c r="G83" i="4"/>
  <c r="I83" i="4"/>
  <c r="M86" i="4"/>
  <c r="O88" i="4"/>
  <c r="H84" i="4"/>
  <c r="H88" i="4"/>
  <c r="H92" i="4"/>
  <c r="N21" i="4"/>
  <c r="O21" i="4"/>
  <c r="M21" i="4"/>
  <c r="O79" i="4"/>
  <c r="N79" i="4"/>
  <c r="M79" i="4"/>
  <c r="M34" i="4"/>
  <c r="N34" i="4"/>
  <c r="O34" i="4"/>
  <c r="M22" i="4"/>
  <c r="N22" i="4"/>
  <c r="O22" i="4"/>
  <c r="N80" i="4"/>
  <c r="M80" i="4"/>
  <c r="O80" i="4"/>
  <c r="N33" i="4"/>
  <c r="O33" i="4"/>
  <c r="M33" i="4"/>
  <c r="O89" i="4"/>
  <c r="M89" i="4"/>
  <c r="N89" i="4"/>
  <c r="M69" i="4"/>
  <c r="N69" i="4"/>
  <c r="O69" i="4"/>
  <c r="N68" i="4"/>
  <c r="O68" i="4"/>
  <c r="M68" i="4"/>
  <c r="O39" i="4"/>
  <c r="N39" i="4"/>
  <c r="M39" i="4"/>
  <c r="O93" i="4"/>
  <c r="M93" i="4"/>
  <c r="N93" i="4"/>
  <c r="M91" i="4"/>
  <c r="O91" i="4"/>
  <c r="N91" i="4"/>
  <c r="N36" i="4"/>
  <c r="O36" i="4"/>
  <c r="M36" i="4"/>
  <c r="N17" i="4"/>
  <c r="M17" i="4"/>
  <c r="O17" i="4"/>
  <c r="M45" i="4"/>
  <c r="O45" i="4"/>
  <c r="N45" i="4"/>
  <c r="M41" i="4"/>
  <c r="N41" i="4"/>
  <c r="O41" i="4"/>
  <c r="O47" i="4"/>
  <c r="M47" i="4"/>
  <c r="N47" i="4"/>
  <c r="M26" i="4"/>
  <c r="O26" i="4"/>
  <c r="N26" i="4"/>
  <c r="N64" i="4"/>
  <c r="M64" i="4"/>
  <c r="O64" i="4"/>
  <c r="O16" i="4"/>
  <c r="M16" i="4"/>
  <c r="N16" i="4"/>
  <c r="O28" i="4"/>
  <c r="M28" i="4"/>
  <c r="N28" i="4"/>
  <c r="F11" i="34" l="1"/>
  <c r="F10" i="34"/>
  <c r="J26" i="33"/>
  <c r="J27" i="33" s="1"/>
  <c r="J54" i="33"/>
  <c r="J55" i="56"/>
  <c r="G54" i="56"/>
  <c r="J65" i="49"/>
  <c r="G64" i="49"/>
  <c r="K52" i="52"/>
  <c r="G52" i="52" s="1"/>
  <c r="G38" i="52"/>
  <c r="J25" i="34"/>
  <c r="G25" i="34" s="1"/>
  <c r="J56" i="34"/>
  <c r="J63" i="48"/>
  <c r="G62" i="48"/>
  <c r="J25" i="32"/>
  <c r="J26" i="32" s="1"/>
  <c r="J53" i="32"/>
  <c r="J72" i="57"/>
  <c r="G71" i="57"/>
  <c r="J39" i="54"/>
  <c r="J40" i="54" s="1"/>
  <c r="J41" i="54" s="1"/>
  <c r="J42" i="54" s="1"/>
  <c r="J43" i="54" s="1"/>
  <c r="J44" i="54" s="1"/>
  <c r="J45" i="54" s="1"/>
  <c r="J46" i="54" s="1"/>
  <c r="J47" i="54" s="1"/>
  <c r="J48" i="54" s="1"/>
  <c r="J49" i="54" s="1"/>
  <c r="J50" i="54" s="1"/>
  <c r="J51" i="54" s="1"/>
  <c r="G38" i="54"/>
  <c r="J69" i="55"/>
  <c r="G68" i="55"/>
  <c r="J34" i="50"/>
  <c r="G33" i="50"/>
  <c r="J32" i="30"/>
  <c r="G31" i="30"/>
  <c r="J27" i="43"/>
  <c r="G27" i="43" s="1"/>
  <c r="J61" i="43"/>
  <c r="J28" i="42"/>
  <c r="G28" i="42" s="1"/>
  <c r="J57" i="42"/>
  <c r="J42" i="57"/>
  <c r="G42" i="57" s="1"/>
  <c r="G41" i="57"/>
  <c r="J38" i="49"/>
  <c r="G37" i="49"/>
  <c r="J25" i="36"/>
  <c r="J26" i="36" s="1"/>
  <c r="J52" i="36"/>
  <c r="J52" i="44"/>
  <c r="J25" i="44"/>
  <c r="J27" i="34"/>
  <c r="J35" i="48"/>
  <c r="G34" i="48"/>
  <c r="G42" i="56"/>
  <c r="J43" i="56"/>
  <c r="G41" i="55"/>
  <c r="G39" i="53"/>
  <c r="J40" i="53"/>
  <c r="J41" i="53" s="1"/>
  <c r="J42" i="53" s="1"/>
  <c r="J43" i="53" s="1"/>
  <c r="J44" i="53" s="1"/>
  <c r="J45" i="53" s="1"/>
  <c r="J46" i="53" s="1"/>
  <c r="J47" i="53" s="1"/>
  <c r="J48" i="53" s="1"/>
  <c r="J49" i="53" s="1"/>
  <c r="J50" i="53" s="1"/>
  <c r="J51" i="53" s="1"/>
  <c r="J52" i="53" s="1"/>
  <c r="J25" i="20"/>
  <c r="J24" i="20"/>
  <c r="G24" i="20" s="1"/>
  <c r="K53" i="19"/>
  <c r="G53" i="19" s="1"/>
  <c r="F11" i="19"/>
  <c r="F12" i="19"/>
  <c r="K52" i="15"/>
  <c r="F11" i="15"/>
  <c r="F12" i="15"/>
  <c r="K28" i="18"/>
  <c r="K26" i="18"/>
  <c r="K53" i="18" s="1"/>
  <c r="F12" i="18"/>
  <c r="K70" i="52"/>
  <c r="G69" i="52"/>
  <c r="K68" i="58"/>
  <c r="G67" i="58"/>
  <c r="K70" i="51"/>
  <c r="G70" i="51" s="1"/>
  <c r="K48" i="10"/>
  <c r="K49" i="10" s="1"/>
  <c r="K50" i="10" s="1"/>
  <c r="K26" i="19"/>
  <c r="G26" i="19" s="1"/>
  <c r="K26" i="15"/>
  <c r="K27" i="13"/>
  <c r="G55" i="34"/>
  <c r="G26" i="33" l="1"/>
  <c r="K51" i="10"/>
  <c r="G50" i="10"/>
  <c r="G25" i="32"/>
  <c r="G25" i="36"/>
  <c r="J70" i="55"/>
  <c r="G69" i="55"/>
  <c r="J73" i="57"/>
  <c r="G72" i="57"/>
  <c r="J64" i="48"/>
  <c r="G63" i="48"/>
  <c r="J56" i="56"/>
  <c r="G55" i="56"/>
  <c r="K69" i="18"/>
  <c r="K73" i="18"/>
  <c r="G73" i="18" s="1"/>
  <c r="K65" i="18"/>
  <c r="K54" i="18"/>
  <c r="G54" i="18" s="1"/>
  <c r="G53" i="18"/>
  <c r="K53" i="15"/>
  <c r="G52" i="15"/>
  <c r="G53" i="32"/>
  <c r="J54" i="32"/>
  <c r="G56" i="34"/>
  <c r="J57" i="34"/>
  <c r="G54" i="33"/>
  <c r="J55" i="33"/>
  <c r="G28" i="18"/>
  <c r="K55" i="18"/>
  <c r="J52" i="54"/>
  <c r="G51" i="54"/>
  <c r="J66" i="49"/>
  <c r="G65" i="49"/>
  <c r="J35" i="50"/>
  <c r="G34" i="50"/>
  <c r="J33" i="30"/>
  <c r="G32" i="30"/>
  <c r="G61" i="43"/>
  <c r="J63" i="43"/>
  <c r="J34" i="43"/>
  <c r="G34" i="43" s="1"/>
  <c r="J58" i="42"/>
  <c r="G57" i="42"/>
  <c r="J29" i="42"/>
  <c r="G29" i="42" s="1"/>
  <c r="J39" i="49"/>
  <c r="G38" i="49"/>
  <c r="G52" i="36"/>
  <c r="J53" i="36"/>
  <c r="J27" i="36"/>
  <c r="G26" i="36"/>
  <c r="J26" i="44"/>
  <c r="G25" i="44"/>
  <c r="J53" i="44"/>
  <c r="G52" i="44"/>
  <c r="G27" i="34"/>
  <c r="J28" i="34"/>
  <c r="G27" i="33"/>
  <c r="J28" i="33"/>
  <c r="J27" i="32"/>
  <c r="G26" i="32"/>
  <c r="J36" i="48"/>
  <c r="G35" i="48"/>
  <c r="J44" i="56"/>
  <c r="G43" i="56"/>
  <c r="G42" i="55"/>
  <c r="J53" i="53"/>
  <c r="G52" i="53"/>
  <c r="J26" i="20"/>
  <c r="G25" i="20"/>
  <c r="K54" i="19"/>
  <c r="G54" i="19" s="1"/>
  <c r="K61" i="19"/>
  <c r="K27" i="15"/>
  <c r="G27" i="15" s="1"/>
  <c r="G26" i="15"/>
  <c r="G26" i="18"/>
  <c r="K36" i="18"/>
  <c r="K63" i="18" s="1"/>
  <c r="K29" i="18"/>
  <c r="G29" i="18" s="1"/>
  <c r="K43" i="18"/>
  <c r="G43" i="18" s="1"/>
  <c r="K33" i="18"/>
  <c r="G33" i="18" s="1"/>
  <c r="K41" i="18"/>
  <c r="K32" i="18"/>
  <c r="K37" i="18"/>
  <c r="G37" i="18" s="1"/>
  <c r="K31" i="18"/>
  <c r="K30" i="18"/>
  <c r="K71" i="52"/>
  <c r="G70" i="52"/>
  <c r="G68" i="58"/>
  <c r="K69" i="58"/>
  <c r="K71" i="51"/>
  <c r="G71" i="51" s="1"/>
  <c r="K24" i="10"/>
  <c r="G24" i="10" s="1"/>
  <c r="K27" i="19"/>
  <c r="G27" i="19" s="1"/>
  <c r="K28" i="13"/>
  <c r="G28" i="13" s="1"/>
  <c r="K55" i="19" l="1"/>
  <c r="G55" i="19" s="1"/>
  <c r="K52" i="10"/>
  <c r="G51" i="10"/>
  <c r="J30" i="42"/>
  <c r="J31" i="42" s="1"/>
  <c r="K28" i="15"/>
  <c r="G28" i="15" s="1"/>
  <c r="J56" i="33"/>
  <c r="G55" i="33"/>
  <c r="G54" i="32"/>
  <c r="J55" i="32"/>
  <c r="G69" i="18"/>
  <c r="K70" i="18"/>
  <c r="G70" i="18" s="1"/>
  <c r="J65" i="48"/>
  <c r="G64" i="48"/>
  <c r="J71" i="55"/>
  <c r="G70" i="55"/>
  <c r="J35" i="43"/>
  <c r="G35" i="43" s="1"/>
  <c r="G52" i="54"/>
  <c r="J53" i="54"/>
  <c r="G32" i="18"/>
  <c r="K59" i="18"/>
  <c r="K56" i="18"/>
  <c r="G56" i="18" s="1"/>
  <c r="G55" i="18"/>
  <c r="J58" i="34"/>
  <c r="G57" i="34"/>
  <c r="G65" i="18"/>
  <c r="K66" i="18"/>
  <c r="G66" i="18" s="1"/>
  <c r="J57" i="56"/>
  <c r="G56" i="56"/>
  <c r="J74" i="57"/>
  <c r="G74" i="57" s="1"/>
  <c r="G73" i="57"/>
  <c r="K57" i="18"/>
  <c r="K64" i="18"/>
  <c r="G64" i="18" s="1"/>
  <c r="G63" i="18"/>
  <c r="K62" i="19"/>
  <c r="G61" i="19"/>
  <c r="J67" i="49"/>
  <c r="G66" i="49"/>
  <c r="K54" i="15"/>
  <c r="G53" i="15"/>
  <c r="J36" i="50"/>
  <c r="G35" i="50"/>
  <c r="J34" i="30"/>
  <c r="G33" i="30"/>
  <c r="G63" i="43"/>
  <c r="J64" i="43"/>
  <c r="J59" i="42"/>
  <c r="G58" i="42"/>
  <c r="G30" i="42"/>
  <c r="J40" i="49"/>
  <c r="G39" i="49"/>
  <c r="J54" i="36"/>
  <c r="G53" i="36"/>
  <c r="J28" i="36"/>
  <c r="G27" i="36"/>
  <c r="J27" i="44"/>
  <c r="G26" i="44"/>
  <c r="J54" i="44"/>
  <c r="G53" i="44"/>
  <c r="J29" i="34"/>
  <c r="G28" i="34"/>
  <c r="G28" i="33"/>
  <c r="J29" i="33"/>
  <c r="G27" i="32"/>
  <c r="J28" i="32"/>
  <c r="J37" i="48"/>
  <c r="G36" i="48"/>
  <c r="J45" i="56"/>
  <c r="G45" i="56" s="1"/>
  <c r="G44" i="56"/>
  <c r="G43" i="55"/>
  <c r="J54" i="53"/>
  <c r="G53" i="53"/>
  <c r="J27" i="20"/>
  <c r="G26" i="20"/>
  <c r="G41" i="18"/>
  <c r="K44" i="18"/>
  <c r="K45" i="18"/>
  <c r="G45" i="18" s="1"/>
  <c r="K39" i="18"/>
  <c r="G39" i="18" s="1"/>
  <c r="G36" i="18"/>
  <c r="K40" i="18"/>
  <c r="K34" i="18"/>
  <c r="G31" i="18"/>
  <c r="K35" i="18"/>
  <c r="G35" i="18" s="1"/>
  <c r="K72" i="52"/>
  <c r="G71" i="52"/>
  <c r="K70" i="58"/>
  <c r="K71" i="58" s="1"/>
  <c r="G69" i="58"/>
  <c r="K72" i="51"/>
  <c r="G72" i="51" s="1"/>
  <c r="K28" i="19"/>
  <c r="G28" i="19" s="1"/>
  <c r="K25" i="10"/>
  <c r="K26" i="10" s="1"/>
  <c r="K27" i="10" s="1"/>
  <c r="K29" i="13"/>
  <c r="G29" i="13" s="1"/>
  <c r="K56" i="19" l="1"/>
  <c r="G56" i="19" s="1"/>
  <c r="K53" i="10"/>
  <c r="G52" i="10"/>
  <c r="G71" i="58"/>
  <c r="K72" i="58"/>
  <c r="J36" i="43"/>
  <c r="J37" i="43" s="1"/>
  <c r="K29" i="15"/>
  <c r="G29" i="15" s="1"/>
  <c r="K63" i="19"/>
  <c r="G62" i="19"/>
  <c r="K61" i="18"/>
  <c r="K60" i="18"/>
  <c r="G60" i="18" s="1"/>
  <c r="G59" i="18"/>
  <c r="J66" i="48"/>
  <c r="G65" i="48"/>
  <c r="G40" i="18"/>
  <c r="K67" i="18"/>
  <c r="G44" i="18"/>
  <c r="K71" i="18"/>
  <c r="J68" i="49"/>
  <c r="G67" i="49"/>
  <c r="G57" i="56"/>
  <c r="J58" i="56"/>
  <c r="G58" i="34"/>
  <c r="J59" i="34"/>
  <c r="K55" i="15"/>
  <c r="G54" i="15"/>
  <c r="G55" i="32"/>
  <c r="J56" i="32"/>
  <c r="K58" i="18"/>
  <c r="G58" i="18" s="1"/>
  <c r="G57" i="18"/>
  <c r="J54" i="54"/>
  <c r="G53" i="54"/>
  <c r="J72" i="55"/>
  <c r="G71" i="55"/>
  <c r="G56" i="33"/>
  <c r="J57" i="33"/>
  <c r="J37" i="50"/>
  <c r="G36" i="50"/>
  <c r="J35" i="30"/>
  <c r="G34" i="30"/>
  <c r="J65" i="43"/>
  <c r="G64" i="43"/>
  <c r="G59" i="42"/>
  <c r="J60" i="42"/>
  <c r="J32" i="42"/>
  <c r="G31" i="42"/>
  <c r="J41" i="49"/>
  <c r="G40" i="49"/>
  <c r="G54" i="36"/>
  <c r="J55" i="36"/>
  <c r="J29" i="36"/>
  <c r="G28" i="36"/>
  <c r="G54" i="44"/>
  <c r="J55" i="44"/>
  <c r="G27" i="44"/>
  <c r="J28" i="44"/>
  <c r="J30" i="34"/>
  <c r="G29" i="34"/>
  <c r="J30" i="33"/>
  <c r="G29" i="33"/>
  <c r="J29" i="32"/>
  <c r="G28" i="32"/>
  <c r="J38" i="48"/>
  <c r="G37" i="48"/>
  <c r="G44" i="55"/>
  <c r="J55" i="53"/>
  <c r="G54" i="53"/>
  <c r="J28" i="20"/>
  <c r="G27" i="20"/>
  <c r="K73" i="52"/>
  <c r="G72" i="52"/>
  <c r="G70" i="58"/>
  <c r="K73" i="51"/>
  <c r="G73" i="51" s="1"/>
  <c r="K29" i="19"/>
  <c r="G29" i="19" s="1"/>
  <c r="G26" i="10"/>
  <c r="G25" i="10"/>
  <c r="K57" i="19"/>
  <c r="G57" i="19" s="1"/>
  <c r="K30" i="13"/>
  <c r="G30" i="13" s="1"/>
  <c r="G27" i="10"/>
  <c r="K28" i="10"/>
  <c r="K54" i="10" l="1"/>
  <c r="G53" i="10"/>
  <c r="G72" i="58"/>
  <c r="K73" i="58"/>
  <c r="G73" i="58" s="1"/>
  <c r="G36" i="43"/>
  <c r="K30" i="15"/>
  <c r="G30" i="15" s="1"/>
  <c r="K72" i="18"/>
  <c r="G72" i="18" s="1"/>
  <c r="G71" i="18"/>
  <c r="G61" i="18"/>
  <c r="K62" i="18"/>
  <c r="G62" i="18" s="1"/>
  <c r="J73" i="55"/>
  <c r="G72" i="55"/>
  <c r="G55" i="15"/>
  <c r="K56" i="15"/>
  <c r="J67" i="48"/>
  <c r="G66" i="48"/>
  <c r="J58" i="33"/>
  <c r="G57" i="33"/>
  <c r="G56" i="32"/>
  <c r="J57" i="32"/>
  <c r="J60" i="34"/>
  <c r="G59" i="34"/>
  <c r="K68" i="18"/>
  <c r="G68" i="18" s="1"/>
  <c r="G67" i="18"/>
  <c r="J59" i="56"/>
  <c r="G58" i="56"/>
  <c r="G54" i="54"/>
  <c r="J55" i="54"/>
  <c r="J69" i="49"/>
  <c r="G68" i="49"/>
  <c r="K64" i="19"/>
  <c r="G63" i="19"/>
  <c r="J38" i="50"/>
  <c r="G37" i="50"/>
  <c r="J36" i="30"/>
  <c r="G35" i="30"/>
  <c r="G65" i="43"/>
  <c r="J66" i="43"/>
  <c r="J38" i="43"/>
  <c r="G37" i="43"/>
  <c r="J61" i="42"/>
  <c r="G60" i="42"/>
  <c r="J33" i="42"/>
  <c r="G32" i="42"/>
  <c r="J42" i="49"/>
  <c r="G41" i="49"/>
  <c r="J56" i="36"/>
  <c r="G55" i="36"/>
  <c r="J30" i="36"/>
  <c r="G29" i="36"/>
  <c r="J29" i="44"/>
  <c r="G28" i="44"/>
  <c r="J56" i="44"/>
  <c r="G55" i="44"/>
  <c r="J31" i="34"/>
  <c r="G30" i="34"/>
  <c r="G30" i="33"/>
  <c r="J31" i="33"/>
  <c r="J30" i="32"/>
  <c r="G29" i="32"/>
  <c r="J39" i="48"/>
  <c r="G39" i="48" s="1"/>
  <c r="G38" i="48"/>
  <c r="G45" i="55"/>
  <c r="J56" i="53"/>
  <c r="G55" i="53"/>
  <c r="J29" i="20"/>
  <c r="G28" i="20"/>
  <c r="K74" i="52"/>
  <c r="G73" i="52"/>
  <c r="K78" i="52"/>
  <c r="K74" i="51"/>
  <c r="G74" i="51" s="1"/>
  <c r="K30" i="19"/>
  <c r="G28" i="10"/>
  <c r="K29" i="10"/>
  <c r="K31" i="13"/>
  <c r="G31" i="13" s="1"/>
  <c r="K58" i="19"/>
  <c r="G58" i="19" s="1"/>
  <c r="K55" i="10" l="1"/>
  <c r="G54" i="10"/>
  <c r="K31" i="15"/>
  <c r="G31" i="15" s="1"/>
  <c r="K57" i="15"/>
  <c r="G56" i="15"/>
  <c r="J70" i="49"/>
  <c r="G70" i="49" s="1"/>
  <c r="G69" i="49"/>
  <c r="G59" i="56"/>
  <c r="J60" i="56"/>
  <c r="J61" i="34"/>
  <c r="G60" i="34"/>
  <c r="J59" i="33"/>
  <c r="G58" i="33"/>
  <c r="J56" i="54"/>
  <c r="G55" i="54"/>
  <c r="J58" i="32"/>
  <c r="G57" i="32"/>
  <c r="K65" i="19"/>
  <c r="G64" i="19"/>
  <c r="J68" i="48"/>
  <c r="G67" i="48"/>
  <c r="J74" i="55"/>
  <c r="G73" i="55"/>
  <c r="J39" i="50"/>
  <c r="G38" i="50"/>
  <c r="J37" i="30"/>
  <c r="G36" i="30"/>
  <c r="J67" i="43"/>
  <c r="G66" i="43"/>
  <c r="J39" i="43"/>
  <c r="G38" i="43"/>
  <c r="J62" i="42"/>
  <c r="G61" i="42"/>
  <c r="J34" i="42"/>
  <c r="G33" i="42"/>
  <c r="J43" i="49"/>
  <c r="G42" i="49"/>
  <c r="J57" i="36"/>
  <c r="G56" i="36"/>
  <c r="J31" i="36"/>
  <c r="G30" i="36"/>
  <c r="J30" i="44"/>
  <c r="G29" i="44"/>
  <c r="J57" i="44"/>
  <c r="G56" i="44"/>
  <c r="J32" i="34"/>
  <c r="G31" i="34"/>
  <c r="J32" i="33"/>
  <c r="G31" i="33"/>
  <c r="J31" i="32"/>
  <c r="G30" i="32"/>
  <c r="G47" i="55"/>
  <c r="G46" i="55"/>
  <c r="J57" i="53"/>
  <c r="G56" i="53"/>
  <c r="J30" i="20"/>
  <c r="G29" i="20"/>
  <c r="K31" i="19"/>
  <c r="G30" i="19"/>
  <c r="K75" i="52"/>
  <c r="G75" i="52" s="1"/>
  <c r="G74" i="52"/>
  <c r="K79" i="52"/>
  <c r="K75" i="51"/>
  <c r="G75" i="51" s="1"/>
  <c r="K32" i="13"/>
  <c r="K30" i="10"/>
  <c r="G29" i="10"/>
  <c r="K59" i="19"/>
  <c r="G59" i="19" s="1"/>
  <c r="K32" i="15" l="1"/>
  <c r="G32" i="15" s="1"/>
  <c r="K56" i="10"/>
  <c r="G55" i="10"/>
  <c r="J75" i="55"/>
  <c r="G74" i="55"/>
  <c r="K66" i="19"/>
  <c r="G65" i="19"/>
  <c r="G56" i="54"/>
  <c r="J57" i="54"/>
  <c r="J62" i="34"/>
  <c r="G61" i="34"/>
  <c r="G60" i="56"/>
  <c r="J61" i="56"/>
  <c r="J69" i="48"/>
  <c r="G68" i="48"/>
  <c r="J59" i="32"/>
  <c r="G58" i="32"/>
  <c r="J60" i="33"/>
  <c r="G59" i="33"/>
  <c r="G57" i="15"/>
  <c r="K58" i="15"/>
  <c r="J40" i="50"/>
  <c r="G39" i="50"/>
  <c r="J38" i="30"/>
  <c r="G37" i="30"/>
  <c r="J68" i="43"/>
  <c r="G67" i="43"/>
  <c r="J40" i="43"/>
  <c r="G39" i="43"/>
  <c r="J63" i="42"/>
  <c r="G62" i="42"/>
  <c r="J35" i="42"/>
  <c r="G34" i="42"/>
  <c r="J44" i="49"/>
  <c r="G43" i="49"/>
  <c r="J58" i="36"/>
  <c r="G57" i="36"/>
  <c r="J32" i="36"/>
  <c r="G31" i="36"/>
  <c r="J58" i="44"/>
  <c r="G57" i="44"/>
  <c r="J31" i="44"/>
  <c r="G30" i="44"/>
  <c r="J33" i="34"/>
  <c r="G32" i="34"/>
  <c r="J33" i="33"/>
  <c r="G32" i="33"/>
  <c r="J32" i="32"/>
  <c r="G31" i="32"/>
  <c r="J58" i="53"/>
  <c r="G57" i="53"/>
  <c r="J31" i="20"/>
  <c r="G30" i="20"/>
  <c r="K32" i="19"/>
  <c r="G31" i="19"/>
  <c r="K33" i="13"/>
  <c r="G33" i="13" s="1"/>
  <c r="G32" i="13"/>
  <c r="K80" i="52"/>
  <c r="K76" i="51"/>
  <c r="G76" i="51" s="1"/>
  <c r="K34" i="13"/>
  <c r="G34" i="13" s="1"/>
  <c r="K31" i="10"/>
  <c r="G30" i="10"/>
  <c r="K60" i="19"/>
  <c r="G60" i="19" s="1"/>
  <c r="K33" i="15" l="1"/>
  <c r="G33" i="15" s="1"/>
  <c r="K57" i="10"/>
  <c r="G56" i="10"/>
  <c r="J61" i="33"/>
  <c r="G60" i="33"/>
  <c r="J70" i="48"/>
  <c r="G69" i="48"/>
  <c r="J63" i="34"/>
  <c r="G62" i="34"/>
  <c r="K67" i="19"/>
  <c r="G66" i="19"/>
  <c r="G58" i="15"/>
  <c r="K59" i="15"/>
  <c r="J62" i="56"/>
  <c r="G61" i="56"/>
  <c r="J58" i="54"/>
  <c r="G57" i="54"/>
  <c r="J60" i="32"/>
  <c r="G59" i="32"/>
  <c r="J76" i="55"/>
  <c r="G75" i="55"/>
  <c r="J41" i="50"/>
  <c r="G41" i="50" s="1"/>
  <c r="G40" i="50"/>
  <c r="J39" i="30"/>
  <c r="G38" i="30"/>
  <c r="J69" i="43"/>
  <c r="G68" i="43"/>
  <c r="J41" i="43"/>
  <c r="G40" i="43"/>
  <c r="J64" i="42"/>
  <c r="G63" i="42"/>
  <c r="J36" i="42"/>
  <c r="G35" i="42"/>
  <c r="J45" i="49"/>
  <c r="G44" i="49"/>
  <c r="J59" i="36"/>
  <c r="G58" i="36"/>
  <c r="J33" i="36"/>
  <c r="G32" i="36"/>
  <c r="J32" i="44"/>
  <c r="G31" i="44"/>
  <c r="J59" i="44"/>
  <c r="G58" i="44"/>
  <c r="J34" i="34"/>
  <c r="G33" i="34"/>
  <c r="J34" i="33"/>
  <c r="G33" i="33"/>
  <c r="J33" i="32"/>
  <c r="G32" i="32"/>
  <c r="J59" i="53"/>
  <c r="G58" i="53"/>
  <c r="J32" i="20"/>
  <c r="G31" i="20"/>
  <c r="G32" i="19"/>
  <c r="K33" i="19"/>
  <c r="K81" i="52"/>
  <c r="K77" i="51"/>
  <c r="G77" i="51" s="1"/>
  <c r="K35" i="13"/>
  <c r="G35" i="13" s="1"/>
  <c r="K32" i="10"/>
  <c r="G31" i="10"/>
  <c r="K34" i="15" l="1"/>
  <c r="G34" i="15" s="1"/>
  <c r="K58" i="10"/>
  <c r="G57" i="10"/>
  <c r="J61" i="32"/>
  <c r="G60" i="32"/>
  <c r="G62" i="56"/>
  <c r="J63" i="56"/>
  <c r="G67" i="19"/>
  <c r="K69" i="19"/>
  <c r="K68" i="19"/>
  <c r="G68" i="19" s="1"/>
  <c r="J71" i="48"/>
  <c r="G70" i="48"/>
  <c r="G59" i="15"/>
  <c r="K60" i="15"/>
  <c r="J77" i="55"/>
  <c r="G76" i="55"/>
  <c r="G58" i="54"/>
  <c r="J59" i="54"/>
  <c r="J64" i="34"/>
  <c r="G63" i="34"/>
  <c r="J62" i="33"/>
  <c r="G61" i="33"/>
  <c r="J40" i="30"/>
  <c r="G39" i="30"/>
  <c r="J70" i="43"/>
  <c r="G69" i="43"/>
  <c r="J42" i="43"/>
  <c r="G41" i="43"/>
  <c r="J65" i="42"/>
  <c r="G64" i="42"/>
  <c r="J37" i="42"/>
  <c r="G36" i="42"/>
  <c r="J46" i="49"/>
  <c r="G46" i="49" s="1"/>
  <c r="G45" i="49"/>
  <c r="J60" i="36"/>
  <c r="G59" i="36"/>
  <c r="J34" i="36"/>
  <c r="G33" i="36"/>
  <c r="J33" i="44"/>
  <c r="G32" i="44"/>
  <c r="J60" i="44"/>
  <c r="G59" i="44"/>
  <c r="J35" i="34"/>
  <c r="G34" i="34"/>
  <c r="J35" i="33"/>
  <c r="G34" i="33"/>
  <c r="J34" i="32"/>
  <c r="G33" i="32"/>
  <c r="J60" i="53"/>
  <c r="G59" i="53"/>
  <c r="J33" i="20"/>
  <c r="G32" i="20"/>
  <c r="G33" i="19"/>
  <c r="K34" i="19"/>
  <c r="K78" i="51"/>
  <c r="G78" i="51" s="1"/>
  <c r="K36" i="13"/>
  <c r="G32" i="10"/>
  <c r="K33" i="10"/>
  <c r="K35" i="15" l="1"/>
  <c r="G35" i="15" s="1"/>
  <c r="K60" i="10"/>
  <c r="K59" i="10"/>
  <c r="G59" i="10" s="1"/>
  <c r="G58" i="10"/>
  <c r="J65" i="34"/>
  <c r="G64" i="34"/>
  <c r="J78" i="55"/>
  <c r="G77" i="55"/>
  <c r="J72" i="48"/>
  <c r="G71" i="48"/>
  <c r="J64" i="56"/>
  <c r="G63" i="56"/>
  <c r="G59" i="54"/>
  <c r="J60" i="54"/>
  <c r="G60" i="15"/>
  <c r="K61" i="15"/>
  <c r="J63" i="33"/>
  <c r="G62" i="33"/>
  <c r="K70" i="19"/>
  <c r="G69" i="19"/>
  <c r="J62" i="32"/>
  <c r="G61" i="32"/>
  <c r="J41" i="30"/>
  <c r="G40" i="30"/>
  <c r="J71" i="43"/>
  <c r="G70" i="43"/>
  <c r="J43" i="43"/>
  <c r="G42" i="43"/>
  <c r="J66" i="42"/>
  <c r="G65" i="42"/>
  <c r="J38" i="42"/>
  <c r="G37" i="42"/>
  <c r="J61" i="36"/>
  <c r="G60" i="36"/>
  <c r="J35" i="36"/>
  <c r="G34" i="36"/>
  <c r="J34" i="44"/>
  <c r="G33" i="44"/>
  <c r="J61" i="44"/>
  <c r="G60" i="44"/>
  <c r="J36" i="34"/>
  <c r="G35" i="34"/>
  <c r="J36" i="33"/>
  <c r="G35" i="33"/>
  <c r="J35" i="32"/>
  <c r="G34" i="32"/>
  <c r="J61" i="53"/>
  <c r="G60" i="53"/>
  <c r="J34" i="20"/>
  <c r="G33" i="20"/>
  <c r="G34" i="19"/>
  <c r="K35" i="19"/>
  <c r="K37" i="13"/>
  <c r="G37" i="13" s="1"/>
  <c r="G36" i="13"/>
  <c r="K79" i="51"/>
  <c r="G79" i="51" s="1"/>
  <c r="G33" i="10"/>
  <c r="K34" i="10"/>
  <c r="K36" i="15" l="1"/>
  <c r="K37" i="15" s="1"/>
  <c r="G37" i="15" s="1"/>
  <c r="K61" i="10"/>
  <c r="G60" i="10"/>
  <c r="G61" i="15"/>
  <c r="K62" i="15"/>
  <c r="K71" i="19"/>
  <c r="G70" i="19"/>
  <c r="G64" i="56"/>
  <c r="J65" i="56"/>
  <c r="J79" i="55"/>
  <c r="G78" i="55"/>
  <c r="G60" i="54"/>
  <c r="J61" i="54"/>
  <c r="J63" i="32"/>
  <c r="G62" i="32"/>
  <c r="J64" i="33"/>
  <c r="G63" i="33"/>
  <c r="J73" i="48"/>
  <c r="G72" i="48"/>
  <c r="J66" i="34"/>
  <c r="G65" i="34"/>
  <c r="J42" i="30"/>
  <c r="G41" i="30"/>
  <c r="J72" i="43"/>
  <c r="G71" i="43"/>
  <c r="J44" i="43"/>
  <c r="G43" i="43"/>
  <c r="J67" i="42"/>
  <c r="G66" i="42"/>
  <c r="J39" i="42"/>
  <c r="G38" i="42"/>
  <c r="J62" i="36"/>
  <c r="G61" i="36"/>
  <c r="J36" i="36"/>
  <c r="G35" i="36"/>
  <c r="J35" i="44"/>
  <c r="G34" i="44"/>
  <c r="J62" i="44"/>
  <c r="G61" i="44"/>
  <c r="J37" i="34"/>
  <c r="G36" i="34"/>
  <c r="J37" i="33"/>
  <c r="G36" i="33"/>
  <c r="J36" i="32"/>
  <c r="G35" i="32"/>
  <c r="J62" i="53"/>
  <c r="G61" i="53"/>
  <c r="J35" i="20"/>
  <c r="G34" i="20"/>
  <c r="G35" i="19"/>
  <c r="K36" i="19"/>
  <c r="G36" i="15"/>
  <c r="K80" i="51"/>
  <c r="G80" i="51" s="1"/>
  <c r="K38" i="13"/>
  <c r="G38" i="13" s="1"/>
  <c r="G34" i="10"/>
  <c r="K35" i="10"/>
  <c r="K62" i="10" l="1"/>
  <c r="G61" i="10"/>
  <c r="J74" i="48"/>
  <c r="G73" i="48"/>
  <c r="J64" i="32"/>
  <c r="G63" i="32"/>
  <c r="J80" i="55"/>
  <c r="G79" i="55"/>
  <c r="K72" i="19"/>
  <c r="G71" i="19"/>
  <c r="J62" i="54"/>
  <c r="G61" i="54"/>
  <c r="G65" i="56"/>
  <c r="J66" i="56"/>
  <c r="G62" i="15"/>
  <c r="K63" i="15"/>
  <c r="J67" i="34"/>
  <c r="G66" i="34"/>
  <c r="J65" i="33"/>
  <c r="G64" i="33"/>
  <c r="J43" i="30"/>
  <c r="G42" i="30"/>
  <c r="J73" i="43"/>
  <c r="G72" i="43"/>
  <c r="J45" i="43"/>
  <c r="G45" i="43" s="1"/>
  <c r="G44" i="43"/>
  <c r="J68" i="42"/>
  <c r="G67" i="42"/>
  <c r="J40" i="42"/>
  <c r="G39" i="42"/>
  <c r="J63" i="36"/>
  <c r="G62" i="36"/>
  <c r="J37" i="36"/>
  <c r="G36" i="36"/>
  <c r="J36" i="44"/>
  <c r="G35" i="44"/>
  <c r="J63" i="44"/>
  <c r="G62" i="44"/>
  <c r="J38" i="34"/>
  <c r="G37" i="34"/>
  <c r="J38" i="33"/>
  <c r="G37" i="33"/>
  <c r="J37" i="32"/>
  <c r="G36" i="32"/>
  <c r="J63" i="53"/>
  <c r="G62" i="53"/>
  <c r="J36" i="20"/>
  <c r="G35" i="20"/>
  <c r="G36" i="19"/>
  <c r="K37" i="19"/>
  <c r="K38" i="15"/>
  <c r="G38" i="15" s="1"/>
  <c r="G35" i="10"/>
  <c r="K36" i="10"/>
  <c r="K39" i="13"/>
  <c r="G39" i="13" s="1"/>
  <c r="K63" i="10" l="1"/>
  <c r="G62" i="10"/>
  <c r="K39" i="15"/>
  <c r="G39" i="15" s="1"/>
  <c r="J67" i="56"/>
  <c r="G66" i="56"/>
  <c r="J68" i="34"/>
  <c r="G67" i="34"/>
  <c r="K73" i="19"/>
  <c r="G72" i="19"/>
  <c r="J65" i="32"/>
  <c r="G64" i="32"/>
  <c r="G63" i="15"/>
  <c r="K64" i="15"/>
  <c r="J66" i="33"/>
  <c r="G65" i="33"/>
  <c r="G62" i="54"/>
  <c r="J63" i="54"/>
  <c r="J81" i="55"/>
  <c r="G80" i="55"/>
  <c r="J75" i="48"/>
  <c r="G74" i="48"/>
  <c r="J44" i="30"/>
  <c r="G43" i="30"/>
  <c r="J74" i="43"/>
  <c r="G73" i="43"/>
  <c r="J69" i="42"/>
  <c r="G68" i="42"/>
  <c r="J41" i="42"/>
  <c r="G40" i="42"/>
  <c r="J64" i="36"/>
  <c r="G63" i="36"/>
  <c r="J38" i="36"/>
  <c r="G37" i="36"/>
  <c r="J37" i="44"/>
  <c r="G36" i="44"/>
  <c r="J64" i="44"/>
  <c r="G63" i="44"/>
  <c r="J39" i="34"/>
  <c r="G38" i="34"/>
  <c r="J39" i="33"/>
  <c r="G38" i="33"/>
  <c r="J38" i="32"/>
  <c r="G37" i="32"/>
  <c r="J64" i="53"/>
  <c r="G63" i="53"/>
  <c r="J37" i="20"/>
  <c r="G36" i="20"/>
  <c r="G37" i="19"/>
  <c r="K38" i="19"/>
  <c r="G36" i="10"/>
  <c r="K38" i="10"/>
  <c r="K40" i="13"/>
  <c r="G40" i="13" s="1"/>
  <c r="K40" i="15" l="1"/>
  <c r="G40" i="15" s="1"/>
  <c r="K64" i="10"/>
  <c r="G63" i="10"/>
  <c r="J82" i="55"/>
  <c r="G81" i="55"/>
  <c r="J67" i="33"/>
  <c r="G66" i="33"/>
  <c r="J66" i="32"/>
  <c r="G65" i="32"/>
  <c r="J69" i="34"/>
  <c r="G68" i="34"/>
  <c r="J64" i="54"/>
  <c r="G63" i="54"/>
  <c r="G64" i="15"/>
  <c r="K65" i="15"/>
  <c r="J76" i="48"/>
  <c r="G75" i="48"/>
  <c r="K74" i="19"/>
  <c r="G73" i="19"/>
  <c r="J68" i="56"/>
  <c r="G67" i="56"/>
  <c r="J45" i="30"/>
  <c r="G44" i="30"/>
  <c r="J75" i="43"/>
  <c r="G74" i="43"/>
  <c r="J70" i="42"/>
  <c r="G69" i="42"/>
  <c r="J42" i="42"/>
  <c r="G42" i="42" s="1"/>
  <c r="G41" i="42"/>
  <c r="J65" i="36"/>
  <c r="G64" i="36"/>
  <c r="J39" i="36"/>
  <c r="G38" i="36"/>
  <c r="J38" i="44"/>
  <c r="G37" i="44"/>
  <c r="J65" i="44"/>
  <c r="G64" i="44"/>
  <c r="J40" i="34"/>
  <c r="G39" i="34"/>
  <c r="J40" i="33"/>
  <c r="G39" i="33"/>
  <c r="J39" i="32"/>
  <c r="G38" i="32"/>
  <c r="J65" i="53"/>
  <c r="G64" i="53"/>
  <c r="J38" i="20"/>
  <c r="G37" i="20"/>
  <c r="G38" i="19"/>
  <c r="K39" i="19"/>
  <c r="K41" i="13"/>
  <c r="G41" i="13" s="1"/>
  <c r="K39" i="10"/>
  <c r="K41" i="15" l="1"/>
  <c r="G41" i="15" s="1"/>
  <c r="K65" i="10"/>
  <c r="G64" i="10"/>
  <c r="G65" i="15"/>
  <c r="K66" i="15"/>
  <c r="K75" i="19"/>
  <c r="G74" i="19"/>
  <c r="J70" i="34"/>
  <c r="G69" i="34"/>
  <c r="J68" i="33"/>
  <c r="G67" i="33"/>
  <c r="J69" i="56"/>
  <c r="G68" i="56"/>
  <c r="J77" i="48"/>
  <c r="G76" i="48"/>
  <c r="G64" i="54"/>
  <c r="J65" i="54"/>
  <c r="J67" i="32"/>
  <c r="G66" i="32"/>
  <c r="J83" i="55"/>
  <c r="G82" i="55"/>
  <c r="J46" i="30"/>
  <c r="G45" i="30"/>
  <c r="J76" i="43"/>
  <c r="G75" i="43"/>
  <c r="J71" i="42"/>
  <c r="G70" i="42"/>
  <c r="J66" i="36"/>
  <c r="G65" i="36"/>
  <c r="J40" i="36"/>
  <c r="G39" i="36"/>
  <c r="J39" i="44"/>
  <c r="G38" i="44"/>
  <c r="J66" i="44"/>
  <c r="G65" i="44"/>
  <c r="J41" i="34"/>
  <c r="G40" i="34"/>
  <c r="J41" i="33"/>
  <c r="G40" i="33"/>
  <c r="J40" i="32"/>
  <c r="G39" i="32"/>
  <c r="J66" i="53"/>
  <c r="G65" i="53"/>
  <c r="J39" i="20"/>
  <c r="G38" i="20"/>
  <c r="G39" i="19"/>
  <c r="K40" i="19"/>
  <c r="K40" i="10"/>
  <c r="G40" i="10" s="1"/>
  <c r="G39" i="10"/>
  <c r="K42" i="13"/>
  <c r="K42" i="15" l="1"/>
  <c r="G42" i="15" s="1"/>
  <c r="K66" i="10"/>
  <c r="G65" i="10"/>
  <c r="J68" i="32"/>
  <c r="G67" i="32"/>
  <c r="J78" i="48"/>
  <c r="G77" i="48"/>
  <c r="J69" i="33"/>
  <c r="G68" i="33"/>
  <c r="K76" i="19"/>
  <c r="G76" i="19" s="1"/>
  <c r="G75" i="19"/>
  <c r="J66" i="54"/>
  <c r="G65" i="54"/>
  <c r="G66" i="15"/>
  <c r="K67" i="15"/>
  <c r="J84" i="55"/>
  <c r="G83" i="55"/>
  <c r="G69" i="56"/>
  <c r="J70" i="56"/>
  <c r="J71" i="34"/>
  <c r="G70" i="34"/>
  <c r="J47" i="30"/>
  <c r="G46" i="30"/>
  <c r="J77" i="43"/>
  <c r="G76" i="43"/>
  <c r="J72" i="42"/>
  <c r="G71" i="42"/>
  <c r="J67" i="36"/>
  <c r="G66" i="36"/>
  <c r="J41" i="36"/>
  <c r="G40" i="36"/>
  <c r="J40" i="44"/>
  <c r="G39" i="44"/>
  <c r="J67" i="44"/>
  <c r="G67" i="44" s="1"/>
  <c r="G66" i="44"/>
  <c r="J42" i="34"/>
  <c r="G41" i="34"/>
  <c r="J42" i="33"/>
  <c r="G41" i="33"/>
  <c r="J41" i="32"/>
  <c r="G40" i="32"/>
  <c r="J67" i="53"/>
  <c r="G66" i="53"/>
  <c r="J40" i="20"/>
  <c r="G39" i="20"/>
  <c r="G40" i="19"/>
  <c r="K41" i="19"/>
  <c r="G42" i="13"/>
  <c r="J52" i="13"/>
  <c r="G52" i="13" s="1"/>
  <c r="K43" i="15" l="1"/>
  <c r="G43" i="15" s="1"/>
  <c r="K67" i="10"/>
  <c r="G66" i="10"/>
  <c r="G70" i="56"/>
  <c r="J71" i="56"/>
  <c r="K68" i="15"/>
  <c r="G67" i="15"/>
  <c r="J79" i="48"/>
  <c r="G78" i="48"/>
  <c r="J72" i="34"/>
  <c r="G71" i="34"/>
  <c r="J85" i="55"/>
  <c r="G84" i="55"/>
  <c r="G66" i="54"/>
  <c r="J67" i="54"/>
  <c r="J70" i="33"/>
  <c r="G69" i="33"/>
  <c r="J69" i="32"/>
  <c r="G68" i="32"/>
  <c r="J48" i="30"/>
  <c r="G47" i="30"/>
  <c r="J78" i="43"/>
  <c r="G77" i="43"/>
  <c r="J73" i="42"/>
  <c r="G72" i="42"/>
  <c r="J68" i="36"/>
  <c r="G68" i="36" s="1"/>
  <c r="G67" i="36"/>
  <c r="J42" i="36"/>
  <c r="G41" i="36"/>
  <c r="J41" i="44"/>
  <c r="G40" i="44"/>
  <c r="J43" i="34"/>
  <c r="G42" i="34"/>
  <c r="J43" i="33"/>
  <c r="G42" i="33"/>
  <c r="J42" i="32"/>
  <c r="G41" i="32"/>
  <c r="J68" i="53"/>
  <c r="G67" i="53"/>
  <c r="J41" i="20"/>
  <c r="G40" i="20"/>
  <c r="G41" i="19"/>
  <c r="K42" i="19"/>
  <c r="J60" i="13"/>
  <c r="G60" i="13" s="1"/>
  <c r="J58" i="13"/>
  <c r="G58" i="13" s="1"/>
  <c r="J53" i="13"/>
  <c r="J56" i="13"/>
  <c r="G56" i="13" s="1"/>
  <c r="J62" i="13"/>
  <c r="G62" i="13" s="1"/>
  <c r="K44" i="15"/>
  <c r="K68" i="10" l="1"/>
  <c r="G67" i="10"/>
  <c r="J68" i="54"/>
  <c r="G67" i="54"/>
  <c r="J70" i="32"/>
  <c r="G69" i="32"/>
  <c r="J73" i="34"/>
  <c r="G72" i="34"/>
  <c r="K69" i="15"/>
  <c r="G68" i="15"/>
  <c r="G71" i="56"/>
  <c r="J72" i="56"/>
  <c r="J54" i="13"/>
  <c r="G54" i="13" s="1"/>
  <c r="G53" i="13"/>
  <c r="J71" i="33"/>
  <c r="G70" i="33"/>
  <c r="J86" i="55"/>
  <c r="G85" i="55"/>
  <c r="J80" i="48"/>
  <c r="G79" i="48"/>
  <c r="J49" i="30"/>
  <c r="G48" i="30"/>
  <c r="J79" i="43"/>
  <c r="G78" i="43"/>
  <c r="J74" i="42"/>
  <c r="G73" i="42"/>
  <c r="J43" i="36"/>
  <c r="G42" i="36"/>
  <c r="J42" i="44"/>
  <c r="G41" i="44"/>
  <c r="J44" i="34"/>
  <c r="G44" i="34" s="1"/>
  <c r="G43" i="34"/>
  <c r="J44" i="33"/>
  <c r="G43" i="33"/>
  <c r="J43" i="32"/>
  <c r="G42" i="32"/>
  <c r="J69" i="53"/>
  <c r="G68" i="53"/>
  <c r="J42" i="20"/>
  <c r="J43" i="20" s="1"/>
  <c r="J44" i="20" s="1"/>
  <c r="J45" i="20" s="1"/>
  <c r="J46" i="20" s="1"/>
  <c r="J47" i="20" s="1"/>
  <c r="J48" i="20" s="1"/>
  <c r="J49" i="20" s="1"/>
  <c r="J50" i="20" s="1"/>
  <c r="J51" i="20" s="1"/>
  <c r="J52" i="20" s="1"/>
  <c r="J53" i="20" s="1"/>
  <c r="G41" i="20"/>
  <c r="G42" i="19"/>
  <c r="K43" i="19"/>
  <c r="K45" i="15"/>
  <c r="G45" i="15" s="1"/>
  <c r="G44" i="15"/>
  <c r="J59" i="13"/>
  <c r="G59" i="13" s="1"/>
  <c r="J68" i="13"/>
  <c r="J66" i="13"/>
  <c r="J76" i="13" s="1"/>
  <c r="G76" i="13" s="1"/>
  <c r="J57" i="13"/>
  <c r="G57" i="13" s="1"/>
  <c r="J72" i="13"/>
  <c r="G72" i="13" s="1"/>
  <c r="J63" i="13"/>
  <c r="J70" i="13"/>
  <c r="G70" i="13" s="1"/>
  <c r="J61" i="13"/>
  <c r="G61" i="13" s="1"/>
  <c r="G63" i="13" l="1"/>
  <c r="J73" i="13"/>
  <c r="K69" i="10"/>
  <c r="G68" i="10"/>
  <c r="J69" i="13"/>
  <c r="G69" i="13" s="1"/>
  <c r="G68" i="13"/>
  <c r="J54" i="20"/>
  <c r="G53" i="20"/>
  <c r="J81" i="48"/>
  <c r="G80" i="48"/>
  <c r="J72" i="33"/>
  <c r="G71" i="33"/>
  <c r="K70" i="15"/>
  <c r="G69" i="15"/>
  <c r="J71" i="32"/>
  <c r="G70" i="32"/>
  <c r="J55" i="13"/>
  <c r="G55" i="13" s="1"/>
  <c r="G72" i="56"/>
  <c r="J73" i="56"/>
  <c r="J71" i="13"/>
  <c r="G71" i="13" s="1"/>
  <c r="J67" i="13"/>
  <c r="G67" i="13" s="1"/>
  <c r="G66" i="13"/>
  <c r="J64" i="13"/>
  <c r="J87" i="55"/>
  <c r="G86" i="55"/>
  <c r="J74" i="34"/>
  <c r="G73" i="34"/>
  <c r="G68" i="54"/>
  <c r="J69" i="54"/>
  <c r="J50" i="30"/>
  <c r="G50" i="30" s="1"/>
  <c r="G49" i="30"/>
  <c r="J80" i="43"/>
  <c r="G79" i="43"/>
  <c r="J75" i="42"/>
  <c r="G74" i="42"/>
  <c r="J44" i="36"/>
  <c r="G44" i="36" s="1"/>
  <c r="G43" i="36"/>
  <c r="J43" i="44"/>
  <c r="G42" i="44"/>
  <c r="J45" i="33"/>
  <c r="G45" i="33" s="1"/>
  <c r="G44" i="33"/>
  <c r="J44" i="32"/>
  <c r="G43" i="32"/>
  <c r="J70" i="53"/>
  <c r="G69" i="53"/>
  <c r="G42" i="20"/>
  <c r="G43" i="19"/>
  <c r="K44" i="19"/>
  <c r="J74" i="13" l="1"/>
  <c r="G74" i="13" s="1"/>
  <c r="G73" i="13"/>
  <c r="K70" i="10"/>
  <c r="G70" i="10" s="1"/>
  <c r="G69" i="10"/>
  <c r="J70" i="54"/>
  <c r="G69" i="54"/>
  <c r="J88" i="55"/>
  <c r="G87" i="55"/>
  <c r="J72" i="32"/>
  <c r="G71" i="32"/>
  <c r="J73" i="33"/>
  <c r="G72" i="33"/>
  <c r="J55" i="20"/>
  <c r="G54" i="20"/>
  <c r="J65" i="13"/>
  <c r="G64" i="13"/>
  <c r="J75" i="34"/>
  <c r="G74" i="34"/>
  <c r="J74" i="56"/>
  <c r="G73" i="56"/>
  <c r="K71" i="15"/>
  <c r="G71" i="15" s="1"/>
  <c r="G70" i="15"/>
  <c r="J82" i="48"/>
  <c r="G81" i="48"/>
  <c r="J81" i="43"/>
  <c r="G80" i="43"/>
  <c r="J76" i="42"/>
  <c r="G75" i="42"/>
  <c r="J44" i="44"/>
  <c r="G44" i="44" s="1"/>
  <c r="G43" i="44"/>
  <c r="J45" i="32"/>
  <c r="G45" i="32" s="1"/>
  <c r="G44" i="32"/>
  <c r="J71" i="53"/>
  <c r="G70" i="53"/>
  <c r="K45" i="19"/>
  <c r="G45" i="19" s="1"/>
  <c r="G44" i="19"/>
  <c r="G65" i="13" l="1"/>
  <c r="J75" i="13"/>
  <c r="G75" i="13" s="1"/>
  <c r="J76" i="34"/>
  <c r="G75" i="34"/>
  <c r="J74" i="33"/>
  <c r="G73" i="33"/>
  <c r="J89" i="55"/>
  <c r="G88" i="55"/>
  <c r="J83" i="48"/>
  <c r="G82" i="48"/>
  <c r="J75" i="56"/>
  <c r="G74" i="56"/>
  <c r="J56" i="20"/>
  <c r="G55" i="20"/>
  <c r="J73" i="32"/>
  <c r="G72" i="32"/>
  <c r="G70" i="54"/>
  <c r="J71" i="54"/>
  <c r="J82" i="43"/>
  <c r="G81" i="43"/>
  <c r="J77" i="42"/>
  <c r="G76" i="42"/>
  <c r="J72" i="53"/>
  <c r="G71" i="53"/>
  <c r="J74" i="32" l="1"/>
  <c r="G73" i="32"/>
  <c r="J84" i="48"/>
  <c r="G83" i="48"/>
  <c r="J75" i="33"/>
  <c r="G74" i="33"/>
  <c r="J72" i="54"/>
  <c r="G71" i="54"/>
  <c r="J57" i="20"/>
  <c r="G56" i="20"/>
  <c r="G75" i="56"/>
  <c r="J76" i="56"/>
  <c r="J90" i="55"/>
  <c r="G89" i="55"/>
  <c r="J77" i="34"/>
  <c r="G76" i="34"/>
  <c r="J83" i="43"/>
  <c r="G82" i="43"/>
  <c r="J78" i="42"/>
  <c r="G77" i="42"/>
  <c r="J73" i="53"/>
  <c r="G72" i="53"/>
  <c r="J91" i="55" l="1"/>
  <c r="G90" i="55"/>
  <c r="J58" i="20"/>
  <c r="G57" i="20"/>
  <c r="J76" i="33"/>
  <c r="G75" i="33"/>
  <c r="J77" i="56"/>
  <c r="G76" i="56"/>
  <c r="J78" i="34"/>
  <c r="G77" i="34"/>
  <c r="G72" i="54"/>
  <c r="J73" i="54"/>
  <c r="J85" i="48"/>
  <c r="G84" i="48"/>
  <c r="J75" i="32"/>
  <c r="G74" i="32"/>
  <c r="J84" i="43"/>
  <c r="G83" i="43"/>
  <c r="J79" i="42"/>
  <c r="G78" i="42"/>
  <c r="J74" i="53"/>
  <c r="G73" i="53"/>
  <c r="J86" i="48" l="1"/>
  <c r="G85" i="48"/>
  <c r="J79" i="34"/>
  <c r="G78" i="34"/>
  <c r="J59" i="20"/>
  <c r="G58" i="20"/>
  <c r="J74" i="54"/>
  <c r="G73" i="54"/>
  <c r="J76" i="32"/>
  <c r="G75" i="32"/>
  <c r="G77" i="56"/>
  <c r="J78" i="56"/>
  <c r="J77" i="33"/>
  <c r="G76" i="33"/>
  <c r="J92" i="55"/>
  <c r="G91" i="55"/>
  <c r="J85" i="43"/>
  <c r="G84" i="43"/>
  <c r="J80" i="42"/>
  <c r="G79" i="42"/>
  <c r="J75" i="53"/>
  <c r="G74" i="53"/>
  <c r="J78" i="33" l="1"/>
  <c r="G77" i="33"/>
  <c r="J77" i="32"/>
  <c r="G76" i="32"/>
  <c r="J60" i="20"/>
  <c r="G59" i="20"/>
  <c r="J80" i="34"/>
  <c r="G79" i="34"/>
  <c r="J79" i="56"/>
  <c r="G78" i="56"/>
  <c r="J93" i="55"/>
  <c r="G92" i="55"/>
  <c r="G74" i="54"/>
  <c r="J75" i="54"/>
  <c r="J87" i="48"/>
  <c r="G86" i="48"/>
  <c r="J86" i="43"/>
  <c r="G85" i="43"/>
  <c r="J81" i="42"/>
  <c r="G80" i="42"/>
  <c r="J76" i="53"/>
  <c r="G75" i="53"/>
  <c r="J94" i="55" l="1"/>
  <c r="G93" i="55"/>
  <c r="J81" i="34"/>
  <c r="G80" i="34"/>
  <c r="J78" i="32"/>
  <c r="G77" i="32"/>
  <c r="J76" i="54"/>
  <c r="G75" i="54"/>
  <c r="J88" i="48"/>
  <c r="G87" i="48"/>
  <c r="J80" i="56"/>
  <c r="G79" i="56"/>
  <c r="J61" i="20"/>
  <c r="G60" i="20"/>
  <c r="J79" i="33"/>
  <c r="G78" i="33"/>
  <c r="J87" i="43"/>
  <c r="G86" i="43"/>
  <c r="J82" i="42"/>
  <c r="G81" i="42"/>
  <c r="J77" i="53"/>
  <c r="G76" i="53"/>
  <c r="J62" i="20" l="1"/>
  <c r="G61" i="20"/>
  <c r="J89" i="48"/>
  <c r="G88" i="48"/>
  <c r="J79" i="32"/>
  <c r="G78" i="32"/>
  <c r="J95" i="55"/>
  <c r="G94" i="55"/>
  <c r="J80" i="33"/>
  <c r="G79" i="33"/>
  <c r="J81" i="56"/>
  <c r="G80" i="56"/>
  <c r="G76" i="54"/>
  <c r="J77" i="54"/>
  <c r="J82" i="34"/>
  <c r="G81" i="34"/>
  <c r="J88" i="43"/>
  <c r="G88" i="43" s="1"/>
  <c r="G87" i="43"/>
  <c r="J83" i="42"/>
  <c r="G82" i="42"/>
  <c r="J78" i="53"/>
  <c r="G77" i="53"/>
  <c r="G81" i="56" l="1"/>
  <c r="J82" i="56"/>
  <c r="J90" i="48"/>
  <c r="G89" i="48"/>
  <c r="J78" i="54"/>
  <c r="G77" i="54"/>
  <c r="J83" i="34"/>
  <c r="G82" i="34"/>
  <c r="J96" i="55"/>
  <c r="G95" i="55"/>
  <c r="J81" i="33"/>
  <c r="G80" i="33"/>
  <c r="J80" i="32"/>
  <c r="G79" i="32"/>
  <c r="J63" i="20"/>
  <c r="G62" i="20"/>
  <c r="J84" i="42"/>
  <c r="G83" i="42"/>
  <c r="J79" i="53"/>
  <c r="G78" i="53"/>
  <c r="J81" i="32" l="1"/>
  <c r="G80" i="32"/>
  <c r="J84" i="34"/>
  <c r="G83" i="34"/>
  <c r="J91" i="48"/>
  <c r="G90" i="48"/>
  <c r="J83" i="56"/>
  <c r="G82" i="56"/>
  <c r="J64" i="20"/>
  <c r="G63" i="20"/>
  <c r="J82" i="33"/>
  <c r="G81" i="33"/>
  <c r="J97" i="55"/>
  <c r="G96" i="55"/>
  <c r="G78" i="54"/>
  <c r="J79" i="54"/>
  <c r="J85" i="42"/>
  <c r="G84" i="42"/>
  <c r="J80" i="53"/>
  <c r="G79" i="53"/>
  <c r="J98" i="55" l="1"/>
  <c r="G97" i="55"/>
  <c r="J65" i="20"/>
  <c r="G64" i="20"/>
  <c r="J92" i="48"/>
  <c r="G91" i="48"/>
  <c r="J80" i="54"/>
  <c r="G79" i="54"/>
  <c r="J83" i="33"/>
  <c r="G82" i="33"/>
  <c r="G83" i="56"/>
  <c r="J84" i="56"/>
  <c r="J85" i="34"/>
  <c r="G84" i="34"/>
  <c r="J82" i="32"/>
  <c r="G81" i="32"/>
  <c r="J86" i="42"/>
  <c r="G85" i="42"/>
  <c r="J81" i="53"/>
  <c r="G80" i="53"/>
  <c r="G80" i="54" l="1"/>
  <c r="J81" i="54"/>
  <c r="J86" i="34"/>
  <c r="G85" i="34"/>
  <c r="J84" i="33"/>
  <c r="G83" i="33"/>
  <c r="J66" i="20"/>
  <c r="G65" i="20"/>
  <c r="J85" i="56"/>
  <c r="G84" i="56"/>
  <c r="J83" i="32"/>
  <c r="G82" i="32"/>
  <c r="J93" i="48"/>
  <c r="G92" i="48"/>
  <c r="J99" i="55"/>
  <c r="G98" i="55"/>
  <c r="J87" i="42"/>
  <c r="G86" i="42"/>
  <c r="J82" i="53"/>
  <c r="G81" i="53"/>
  <c r="J100" i="55" l="1"/>
  <c r="G99" i="55"/>
  <c r="J67" i="20"/>
  <c r="G66" i="20"/>
  <c r="J85" i="33"/>
  <c r="G84" i="33"/>
  <c r="J94" i="48"/>
  <c r="G93" i="48"/>
  <c r="J86" i="56"/>
  <c r="G85" i="56"/>
  <c r="J87" i="34"/>
  <c r="G86" i="34"/>
  <c r="G81" i="54"/>
  <c r="J82" i="54"/>
  <c r="J84" i="32"/>
  <c r="G83" i="32"/>
  <c r="J88" i="42"/>
  <c r="G87" i="42"/>
  <c r="J83" i="53"/>
  <c r="G82" i="53"/>
  <c r="J95" i="48" l="1"/>
  <c r="G94" i="48"/>
  <c r="J68" i="20"/>
  <c r="G67" i="20"/>
  <c r="J83" i="54"/>
  <c r="G82" i="54"/>
  <c r="J85" i="32"/>
  <c r="G84" i="32"/>
  <c r="J88" i="34"/>
  <c r="G87" i="34"/>
  <c r="J87" i="56"/>
  <c r="G86" i="56"/>
  <c r="J86" i="33"/>
  <c r="G85" i="33"/>
  <c r="J101" i="55"/>
  <c r="G100" i="55"/>
  <c r="J89" i="42"/>
  <c r="G88" i="42"/>
  <c r="J84" i="53"/>
  <c r="G83" i="53"/>
  <c r="J89" i="34" l="1"/>
  <c r="G88" i="34"/>
  <c r="J69" i="20"/>
  <c r="G68" i="20"/>
  <c r="J87" i="33"/>
  <c r="G86" i="33"/>
  <c r="J102" i="55"/>
  <c r="G101" i="55"/>
  <c r="G87" i="56"/>
  <c r="J88" i="56"/>
  <c r="J86" i="32"/>
  <c r="G85" i="32"/>
  <c r="J84" i="54"/>
  <c r="G83" i="54"/>
  <c r="J96" i="48"/>
  <c r="G95" i="48"/>
  <c r="J90" i="42"/>
  <c r="G89" i="42"/>
  <c r="J85" i="53"/>
  <c r="G84" i="53"/>
  <c r="J97" i="48" l="1"/>
  <c r="G96" i="48"/>
  <c r="J87" i="32"/>
  <c r="G86" i="32"/>
  <c r="J103" i="55"/>
  <c r="G102" i="55"/>
  <c r="J88" i="33"/>
  <c r="G87" i="33"/>
  <c r="J90" i="34"/>
  <c r="G89" i="34"/>
  <c r="J89" i="56"/>
  <c r="G88" i="56"/>
  <c r="G84" i="54"/>
  <c r="J85" i="54"/>
  <c r="J70" i="20"/>
  <c r="G69" i="20"/>
  <c r="J91" i="42"/>
  <c r="G90" i="42"/>
  <c r="J86" i="53"/>
  <c r="G85" i="53"/>
  <c r="J71" i="20" l="1"/>
  <c r="G70" i="20"/>
  <c r="J91" i="34"/>
  <c r="G90" i="34"/>
  <c r="J104" i="55"/>
  <c r="G103" i="55"/>
  <c r="J98" i="48"/>
  <c r="G97" i="48"/>
  <c r="G89" i="56"/>
  <c r="J90" i="56"/>
  <c r="J89" i="33"/>
  <c r="G88" i="33"/>
  <c r="J88" i="32"/>
  <c r="G87" i="32"/>
  <c r="G85" i="54"/>
  <c r="J86" i="54"/>
  <c r="G86" i="54" s="1"/>
  <c r="J92" i="42"/>
  <c r="G91" i="42"/>
  <c r="J87" i="53"/>
  <c r="G87" i="53" s="1"/>
  <c r="G86" i="53"/>
  <c r="J90" i="33" l="1"/>
  <c r="G89" i="33"/>
  <c r="J105" i="55"/>
  <c r="G104" i="55"/>
  <c r="J72" i="20"/>
  <c r="G71" i="20"/>
  <c r="J91" i="56"/>
  <c r="G90" i="56"/>
  <c r="J89" i="32"/>
  <c r="G88" i="32"/>
  <c r="J99" i="48"/>
  <c r="G98" i="48"/>
  <c r="J92" i="34"/>
  <c r="G91" i="34"/>
  <c r="J93" i="42"/>
  <c r="G92" i="42"/>
  <c r="J100" i="48" l="1"/>
  <c r="G99" i="48"/>
  <c r="J92" i="56"/>
  <c r="G91" i="56"/>
  <c r="J106" i="55"/>
  <c r="G106" i="55" s="1"/>
  <c r="G105" i="55"/>
  <c r="J91" i="33"/>
  <c r="G90" i="33"/>
  <c r="J93" i="34"/>
  <c r="G92" i="34"/>
  <c r="J90" i="32"/>
  <c r="G89" i="32"/>
  <c r="J73" i="20"/>
  <c r="G72" i="20"/>
  <c r="J94" i="42"/>
  <c r="G93" i="42"/>
  <c r="G73" i="20" l="1"/>
  <c r="J74" i="20"/>
  <c r="J94" i="34"/>
  <c r="G93" i="34"/>
  <c r="J101" i="48"/>
  <c r="G100" i="48"/>
  <c r="J91" i="32"/>
  <c r="G90" i="32"/>
  <c r="J92" i="33"/>
  <c r="G91" i="33"/>
  <c r="J93" i="56"/>
  <c r="G92" i="56"/>
  <c r="J95" i="42"/>
  <c r="G94" i="42"/>
  <c r="G93" i="56" l="1"/>
  <c r="J94" i="56"/>
  <c r="J92" i="32"/>
  <c r="G91" i="32"/>
  <c r="J102" i="48"/>
  <c r="G101" i="48"/>
  <c r="J93" i="33"/>
  <c r="G92" i="33"/>
  <c r="J95" i="34"/>
  <c r="G94" i="34"/>
  <c r="J75" i="20"/>
  <c r="G74" i="20"/>
  <c r="J96" i="42"/>
  <c r="G95" i="42"/>
  <c r="J76" i="20" l="1"/>
  <c r="G75" i="20"/>
  <c r="J103" i="48"/>
  <c r="G103" i="48" s="1"/>
  <c r="G102" i="48"/>
  <c r="J96" i="34"/>
  <c r="G95" i="34"/>
  <c r="J94" i="33"/>
  <c r="G93" i="33"/>
  <c r="J93" i="32"/>
  <c r="G92" i="32"/>
  <c r="J95" i="56"/>
  <c r="G94" i="56"/>
  <c r="J97" i="42"/>
  <c r="G96" i="42"/>
  <c r="G95" i="56" l="1"/>
  <c r="J96" i="56"/>
  <c r="J94" i="32"/>
  <c r="G93" i="32"/>
  <c r="J97" i="34"/>
  <c r="G96" i="34"/>
  <c r="J95" i="33"/>
  <c r="G94" i="33"/>
  <c r="J77" i="20"/>
  <c r="G77" i="20" s="1"/>
  <c r="G76" i="20"/>
  <c r="J98" i="42"/>
  <c r="G97" i="42"/>
  <c r="J96" i="33" l="1"/>
  <c r="G95" i="33"/>
  <c r="J98" i="34"/>
  <c r="G97" i="34"/>
  <c r="J95" i="32"/>
  <c r="G94" i="32"/>
  <c r="J97" i="56"/>
  <c r="G96" i="56"/>
  <c r="J99" i="42"/>
  <c r="G98" i="42"/>
  <c r="G97" i="56" l="1"/>
  <c r="J98" i="56"/>
  <c r="J97" i="33"/>
  <c r="G96" i="33"/>
  <c r="J96" i="32"/>
  <c r="G95" i="32"/>
  <c r="J99" i="34"/>
  <c r="G98" i="34"/>
  <c r="J100" i="42"/>
  <c r="G99" i="42"/>
  <c r="J100" i="34" l="1"/>
  <c r="G100" i="34" s="1"/>
  <c r="G99" i="34"/>
  <c r="J97" i="32"/>
  <c r="G97" i="32" s="1"/>
  <c r="G96" i="32"/>
  <c r="J99" i="56"/>
  <c r="G98" i="56"/>
  <c r="J98" i="33"/>
  <c r="G97" i="33"/>
  <c r="J101" i="42"/>
  <c r="G100" i="42"/>
  <c r="J99" i="33" l="1"/>
  <c r="G98" i="33"/>
  <c r="G99" i="56"/>
  <c r="J100" i="56"/>
  <c r="J102" i="42"/>
  <c r="G101" i="42"/>
  <c r="J100" i="33" l="1"/>
  <c r="G99" i="33"/>
  <c r="J101" i="56"/>
  <c r="G100" i="56"/>
  <c r="J103" i="42"/>
  <c r="G103" i="42" s="1"/>
  <c r="G102" i="42"/>
  <c r="J102" i="56" l="1"/>
  <c r="G101" i="56"/>
  <c r="J101" i="33"/>
  <c r="G100" i="33"/>
  <c r="J102" i="33" l="1"/>
  <c r="G101" i="33"/>
  <c r="J103" i="56"/>
  <c r="G102" i="56"/>
  <c r="J104" i="56" l="1"/>
  <c r="G103" i="56"/>
  <c r="J103" i="33"/>
  <c r="G102" i="33"/>
  <c r="J104" i="33" l="1"/>
  <c r="G103" i="33"/>
  <c r="G104" i="56"/>
  <c r="J105" i="56"/>
  <c r="J105" i="33" l="1"/>
  <c r="G104" i="33"/>
  <c r="G105" i="56"/>
  <c r="J106" i="56"/>
  <c r="J106" i="33" l="1"/>
  <c r="G105" i="33"/>
  <c r="J107" i="56"/>
  <c r="G107" i="56" s="1"/>
  <c r="G106" i="56"/>
  <c r="J107" i="33" l="1"/>
  <c r="G106" i="33"/>
  <c r="J108" i="33" l="1"/>
  <c r="G107" i="33"/>
  <c r="J109" i="33" l="1"/>
  <c r="G109" i="33" s="1"/>
  <c r="G108" i="33"/>
</calcChain>
</file>

<file path=xl/comments1.xml><?xml version="1.0" encoding="utf-8"?>
<comments xmlns="http://schemas.openxmlformats.org/spreadsheetml/2006/main">
  <authors>
    <author>Bill McClaflin</author>
  </authors>
  <commentList>
    <comment ref="G38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was 120</t>
        </r>
      </text>
    </comment>
  </commentList>
</comments>
</file>

<file path=xl/comments2.xml><?xml version="1.0" encoding="utf-8"?>
<comments xmlns="http://schemas.openxmlformats.org/spreadsheetml/2006/main">
  <authors>
    <author>Bill McClaflin</author>
  </authors>
  <commentList>
    <comment ref="G41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was 120</t>
        </r>
      </text>
    </comment>
  </commentList>
</comments>
</file>

<file path=xl/comments3.xml><?xml version="1.0" encoding="utf-8"?>
<comments xmlns="http://schemas.openxmlformats.org/spreadsheetml/2006/main">
  <authors>
    <author>Bill McClaflin</author>
  </authors>
  <commentList>
    <comment ref="G27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needs to be removed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was 1870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was 6400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was 80</t>
        </r>
      </text>
    </comment>
  </commentList>
</comments>
</file>

<file path=xl/comments4.xml><?xml version="1.0" encoding="utf-8"?>
<comments xmlns="http://schemas.openxmlformats.org/spreadsheetml/2006/main">
  <authors>
    <author>Bill McClaflin</author>
  </authors>
  <commentList>
    <comment ref="G37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need to delete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Bill McClaflin:</t>
        </r>
        <r>
          <rPr>
            <sz val="9"/>
            <color indexed="81"/>
            <rFont val="Tahoma"/>
            <family val="2"/>
          </rPr>
          <t xml:space="preserve">
need to delete</t>
        </r>
      </text>
    </comment>
  </commentList>
</comments>
</file>

<file path=xl/sharedStrings.xml><?xml version="1.0" encoding="utf-8"?>
<sst xmlns="http://schemas.openxmlformats.org/spreadsheetml/2006/main" count="8527" uniqueCount="1395">
  <si>
    <t>Rotating Beacon</t>
  </si>
  <si>
    <t>DA30</t>
  </si>
  <si>
    <t>DA40</t>
  </si>
  <si>
    <t>Model</t>
  </si>
  <si>
    <t>Interim Tier 4 Pricing - Price increase will take effect when iT4 machines are ordered</t>
  </si>
  <si>
    <t>DEALER DISCOUNT</t>
  </si>
  <si>
    <t xml:space="preserve">MAY 9, 2011
DNET </t>
  </si>
  <si>
    <t>MAY 9, 2011
SLP</t>
  </si>
  <si>
    <t xml:space="preserve">JAN 2, 2012
DNET </t>
  </si>
  <si>
    <t>JAN 2, 2012
SLP</t>
  </si>
  <si>
    <t>DNET %Chg</t>
  </si>
  <si>
    <t>DNET $Chg</t>
  </si>
  <si>
    <t>Model #</t>
  </si>
  <si>
    <t>NA Launch Date</t>
  </si>
  <si>
    <t xml:space="preserve">iT4 DNET </t>
  </si>
  <si>
    <t>iT4 SLP</t>
  </si>
  <si>
    <t>DX60RA</t>
  </si>
  <si>
    <t>DX60RB</t>
  </si>
  <si>
    <t>DX60RC</t>
  </si>
  <si>
    <t>DX60RD</t>
  </si>
  <si>
    <t>DX60RE</t>
  </si>
  <si>
    <t>DX80RA</t>
  </si>
  <si>
    <t>DX80RB</t>
  </si>
  <si>
    <t>DX80RC</t>
  </si>
  <si>
    <t>DX80RD</t>
  </si>
  <si>
    <t>DX80RE</t>
  </si>
  <si>
    <t>DX140RA</t>
  </si>
  <si>
    <t>DX140R-3 (iT4) A</t>
  </si>
  <si>
    <t>DX140RB</t>
  </si>
  <si>
    <t>DX140R-3 (iT4) B</t>
  </si>
  <si>
    <t>DX140RC</t>
  </si>
  <si>
    <t>DX140R-3 (iT4) C</t>
  </si>
  <si>
    <t>DX140RD</t>
  </si>
  <si>
    <t>DX140R-3 (iT4) D</t>
  </si>
  <si>
    <t>DX180A</t>
  </si>
  <si>
    <t>DX180LC-3 (iT4) A</t>
  </si>
  <si>
    <t>DX180AN</t>
  </si>
  <si>
    <t>DX180LC-3 (iT4) AN</t>
  </si>
  <si>
    <t>DX180B</t>
  </si>
  <si>
    <t>DX180LC-3 (iT4) B</t>
  </si>
  <si>
    <t>DX180C</t>
  </si>
  <si>
    <t>DX180LC-3 (iT4) C</t>
  </si>
  <si>
    <t>DX180N</t>
  </si>
  <si>
    <t>DX180LC-3 (iT4) N</t>
  </si>
  <si>
    <t>DX225A</t>
  </si>
  <si>
    <t>DX225LC-3 (iT4) A</t>
  </si>
  <si>
    <t>DX225B</t>
  </si>
  <si>
    <t>DX225LC-3 (iT4) B</t>
  </si>
  <si>
    <t>DX225C</t>
  </si>
  <si>
    <t>DX225LC-3 (iT4) C</t>
  </si>
  <si>
    <t>DX225D</t>
  </si>
  <si>
    <t>DX225LC-3 (iT4) D</t>
  </si>
  <si>
    <t>DX225N</t>
  </si>
  <si>
    <t>DX225LC-3 (iT4) N</t>
  </si>
  <si>
    <t>DX235LCRB</t>
  </si>
  <si>
    <t>DX255A</t>
  </si>
  <si>
    <t>DX255LC-3 (iT4) A</t>
  </si>
  <si>
    <t>DX255B</t>
  </si>
  <si>
    <t>DX255LC-3 (iT4) B</t>
  </si>
  <si>
    <t>DX255C</t>
  </si>
  <si>
    <t>DX255LC-3 (iT4) C</t>
  </si>
  <si>
    <t>DX300A</t>
  </si>
  <si>
    <t>DX300LC-3 (iT4) A</t>
  </si>
  <si>
    <t>DX300B</t>
  </si>
  <si>
    <t>DX300LC-3 (iT4) B</t>
  </si>
  <si>
    <t>DX300C</t>
  </si>
  <si>
    <t>DX300LC-3 (iT4) C</t>
  </si>
  <si>
    <t>DX300E</t>
  </si>
  <si>
    <t>DX300LC-3 (iT4) D</t>
  </si>
  <si>
    <t>DX350A</t>
  </si>
  <si>
    <t>DX350LC-3 (iT4) A</t>
  </si>
  <si>
    <t>DX350B</t>
  </si>
  <si>
    <t>DX350LC-3 (iT4) B</t>
  </si>
  <si>
    <t>DX350C</t>
  </si>
  <si>
    <t>DX350LC-3 (iT4) C</t>
  </si>
  <si>
    <t>DX420A</t>
  </si>
  <si>
    <t>DX420LC-3 (iT4) A</t>
  </si>
  <si>
    <t>DX420B</t>
  </si>
  <si>
    <t>DX420LC-3 (iT4) B</t>
  </si>
  <si>
    <t>DX420C</t>
  </si>
  <si>
    <t>DX420LC-3 (iT4) C</t>
  </si>
  <si>
    <t>DX480A</t>
  </si>
  <si>
    <t>DX490LC-3 (iT4) A</t>
  </si>
  <si>
    <t>DX480B</t>
  </si>
  <si>
    <t>DX490LC-3 (iT4) B</t>
  </si>
  <si>
    <t>DX480D</t>
  </si>
  <si>
    <t>DX490LC-3 (iT4) D</t>
  </si>
  <si>
    <t>DX480E</t>
  </si>
  <si>
    <t>DX490LC-3 (iT4) E</t>
  </si>
  <si>
    <t>DX520A</t>
  </si>
  <si>
    <t>DX530LC-3 (iT4) A</t>
  </si>
  <si>
    <t>DX520B</t>
  </si>
  <si>
    <t>DX530LC-3 (iT4) B</t>
  </si>
  <si>
    <t>DX520C</t>
  </si>
  <si>
    <t>DX530LC-3 (iT4) C</t>
  </si>
  <si>
    <t>DX700B</t>
  </si>
  <si>
    <t>DX225LLA</t>
  </si>
  <si>
    <t>DX225LLB</t>
  </si>
  <si>
    <t>DX225LLC</t>
  </si>
  <si>
    <t>DX225LLD</t>
  </si>
  <si>
    <t>DX300LLA</t>
  </si>
  <si>
    <t>DX300LLB</t>
  </si>
  <si>
    <t>DX300LLC</t>
  </si>
  <si>
    <t>DX300LLD</t>
  </si>
  <si>
    <t>DX55WA</t>
  </si>
  <si>
    <t>DX55WB</t>
  </si>
  <si>
    <t>DX55WC</t>
  </si>
  <si>
    <t>DX55WD</t>
  </si>
  <si>
    <t>DX140WA</t>
  </si>
  <si>
    <t>DX140W-3 (iT4) A</t>
  </si>
  <si>
    <t>DX140WB</t>
  </si>
  <si>
    <t>DX140W-3 (iT4) B</t>
  </si>
  <si>
    <t>DX140WC</t>
  </si>
  <si>
    <t>DX140W-3 (iT4) C</t>
  </si>
  <si>
    <t>DX140WD</t>
  </si>
  <si>
    <t>DX140W-3 (iT4) D</t>
  </si>
  <si>
    <t>DX190WA</t>
  </si>
  <si>
    <t>DX190W-3 (iT4) A</t>
  </si>
  <si>
    <t>DX190WB</t>
  </si>
  <si>
    <t>DX190W-3 (iT4) B</t>
  </si>
  <si>
    <t>DX190WC</t>
  </si>
  <si>
    <t>DX190W-3 (iT4) C</t>
  </si>
  <si>
    <t>DX190WD</t>
  </si>
  <si>
    <t>DX190W-3 (iT4) D</t>
  </si>
  <si>
    <t>DX210WA</t>
  </si>
  <si>
    <t>DX210WB</t>
  </si>
  <si>
    <t>DX210WC</t>
  </si>
  <si>
    <t>DX210WD</t>
  </si>
  <si>
    <t>DL200</t>
  </si>
  <si>
    <t>DL200-3 (iT4)</t>
  </si>
  <si>
    <t>DL200B</t>
  </si>
  <si>
    <t>DL200-3 (iT4) B</t>
  </si>
  <si>
    <t>DL200TC</t>
  </si>
  <si>
    <t>DL200TC-3 (iT4)</t>
  </si>
  <si>
    <t>DL220</t>
  </si>
  <si>
    <t>DL220-3 (iT4)</t>
  </si>
  <si>
    <t>DL250</t>
  </si>
  <si>
    <t>DL250-3 (iT4)</t>
  </si>
  <si>
    <t>DL250B</t>
  </si>
  <si>
    <t>DL250-3 (iT4) B</t>
  </si>
  <si>
    <t>DL250TC</t>
  </si>
  <si>
    <t>DL250TC-3 (iT4)</t>
  </si>
  <si>
    <t>DL300A</t>
  </si>
  <si>
    <t>DL300-3 (iT4) A</t>
  </si>
  <si>
    <t>DL300B</t>
  </si>
  <si>
    <t>DL300-3 (iT4) B</t>
  </si>
  <si>
    <t>DL350A</t>
  </si>
  <si>
    <t>DL350-3 (iT4)</t>
  </si>
  <si>
    <t>DL420A</t>
  </si>
  <si>
    <t>DL420-3 (iT4) A</t>
  </si>
  <si>
    <t>DL420B</t>
  </si>
  <si>
    <t>DL420-3 (iT4) B</t>
  </si>
  <si>
    <t>DL450A</t>
  </si>
  <si>
    <t>DL450-3 (iT4)</t>
  </si>
  <si>
    <t>DL500A</t>
  </si>
  <si>
    <t>DL550-3 (iT4)</t>
  </si>
  <si>
    <t>MT26</t>
  </si>
  <si>
    <t>DA25</t>
  </si>
  <si>
    <t>MT31</t>
  </si>
  <si>
    <t>MT36</t>
  </si>
  <si>
    <t>DA35</t>
  </si>
  <si>
    <t>MT41</t>
  </si>
  <si>
    <t>JAN 2012 DOOSAN PRICING ADJUSTMENT  - Effective Jan 2, 2012</t>
  </si>
  <si>
    <t>Jan 2012 Increase Amount:</t>
  </si>
  <si>
    <t>iT4 Increase Amount:</t>
  </si>
  <si>
    <t>Type</t>
  </si>
  <si>
    <t>MX</t>
  </si>
  <si>
    <t>LX</t>
  </si>
  <si>
    <t>LL</t>
  </si>
  <si>
    <t>WX</t>
  </si>
  <si>
    <t>WL</t>
  </si>
  <si>
    <t>ADT</t>
  </si>
  <si>
    <t>Description</t>
  </si>
  <si>
    <t>Package</t>
  </si>
  <si>
    <t>Discount</t>
  </si>
  <si>
    <t>Standard Features</t>
  </si>
  <si>
    <t>20C</t>
  </si>
  <si>
    <t>DHL</t>
  </si>
  <si>
    <t>HYDRAULIC DIFFERENTIAL LOCK</t>
  </si>
  <si>
    <t>FUL</t>
  </si>
  <si>
    <t>FULL FENDER WITH RUBBER PROTECTOR</t>
  </si>
  <si>
    <t>BRC</t>
  </si>
  <si>
    <t>BRIDGESTONE 20.5R25 VKT(L2) RADIAL</t>
  </si>
  <si>
    <t>BB2</t>
  </si>
  <si>
    <t>TRIANGLE 20.5R25 (L3) RADIAL</t>
  </si>
  <si>
    <t>4SV</t>
  </si>
  <si>
    <t>4TH SPOOL CONTROL VALVE</t>
  </si>
  <si>
    <t>FT3</t>
  </si>
  <si>
    <t>FINGER TIP THREE LEVER</t>
  </si>
  <si>
    <t>EMERGENCY STEER</t>
  </si>
  <si>
    <t>ESS</t>
  </si>
  <si>
    <t>LIH</t>
  </si>
  <si>
    <t>HYDRAULIC LOAD ISOLATION SYTEM</t>
  </si>
  <si>
    <t>FUEL FILLER PUMP</t>
  </si>
  <si>
    <t>FIL</t>
  </si>
  <si>
    <t>ARH</t>
  </si>
  <si>
    <t>AIR SUSPENSION WITH HEAT SEAT</t>
  </si>
  <si>
    <t>ROTATING BEACON</t>
  </si>
  <si>
    <t>ROB</t>
  </si>
  <si>
    <t>80A</t>
  </si>
  <si>
    <t>80A ALTERNATOR</t>
  </si>
  <si>
    <t>RVC</t>
  </si>
  <si>
    <t>REAR VIEW CAMERA</t>
  </si>
  <si>
    <t>WIH</t>
  </si>
  <si>
    <t>WATER SEPERATOR WITH HEATER</t>
  </si>
  <si>
    <t>Factory Installed options</t>
  </si>
  <si>
    <t>List Price</t>
  </si>
  <si>
    <t>Differential Type</t>
  </si>
  <si>
    <t>Additional Counterweight</t>
  </si>
  <si>
    <t>Fender</t>
  </si>
  <si>
    <t>Tire option 2</t>
  </si>
  <si>
    <t>Tire option 1</t>
  </si>
  <si>
    <t>Control Valve</t>
  </si>
  <si>
    <t>Joystick Type</t>
  </si>
  <si>
    <t>Emergency Steer</t>
  </si>
  <si>
    <t>Load Isolation system</t>
  </si>
  <si>
    <t>Fuel filler pump</t>
  </si>
  <si>
    <t>Seat</t>
  </si>
  <si>
    <t>Alternator</t>
  </si>
  <si>
    <t>Camera</t>
  </si>
  <si>
    <t>Fuel Dehydration</t>
  </si>
  <si>
    <t>139304-01-B</t>
  </si>
  <si>
    <t>3 INCH SEAT BELT</t>
  </si>
  <si>
    <t>LMBKT; 114IN 4.0YD; JRB QC; BOCE</t>
  </si>
  <si>
    <t>GPBKT; 100.5IN 2.5YD; ISO QC; BOT</t>
  </si>
  <si>
    <t>GPBKT; 100.5IN 2.5YD; ISO QC; BOCE</t>
  </si>
  <si>
    <t>LMBKT; 114IN 4.0YD; ISO QC; BOCE</t>
  </si>
  <si>
    <t>Dealer Installed options</t>
  </si>
  <si>
    <t>Wheel Loader</t>
  </si>
  <si>
    <t>Excavators</t>
  </si>
  <si>
    <t>Standard</t>
  </si>
  <si>
    <t>Discount from SLP</t>
  </si>
  <si>
    <t>State Price</t>
  </si>
  <si>
    <t>Pin on Loader Bucket</t>
  </si>
  <si>
    <t>Code</t>
  </si>
  <si>
    <t>Tire option 3</t>
  </si>
  <si>
    <t>BRG</t>
  </si>
  <si>
    <t>BRIDGESTONE 20.5R25 VJT(L3) RADIAL</t>
  </si>
  <si>
    <t>DL250-3-US10</t>
  </si>
  <si>
    <t>US-10</t>
  </si>
  <si>
    <t>32D</t>
  </si>
  <si>
    <t>CB1</t>
  </si>
  <si>
    <t>KUMHO OR HANKOOK 23.5X25-16PR (L3) BIAS</t>
  </si>
  <si>
    <t>CR3</t>
  </si>
  <si>
    <t>BRIDGESTONE 23.5R25 VSDL (L5) RADIAL</t>
  </si>
  <si>
    <t>EST</t>
  </si>
  <si>
    <t>5GL</t>
  </si>
  <si>
    <t>5 GEAR WITH LOCK-UP CLUTCH</t>
  </si>
  <si>
    <t>GPBKT; 114IN 4.0YD; JRB QC; BOT</t>
  </si>
  <si>
    <t>GPBKT; 114IN 4.0YD; JRB QC; BOCE</t>
  </si>
  <si>
    <t>MPBKT; 114IN 3.5YD; JRB QC; BOT</t>
  </si>
  <si>
    <t>MPBKT; 114IN 3.5YD; JRB QC; BOCE</t>
  </si>
  <si>
    <t>MPBKT; 114IN 3.5YD; PIN ON; BOT</t>
  </si>
  <si>
    <t>MPBKT; 114IN 3.5YD; PIN ON; BOCE</t>
  </si>
  <si>
    <t>GPBKT; 114IN 4.0YD PIN ON. BOT</t>
  </si>
  <si>
    <t>GPBKT; 114IN 4.0YD PIN ON. BOCE</t>
  </si>
  <si>
    <t>GPBKT; 114IN 4.0YD; ISO QC; BOT</t>
  </si>
  <si>
    <t>GPBKT; 114IN 4.0YD; ISO QC; BOCE</t>
  </si>
  <si>
    <t>MPBKT; 114IN 3.5YD; ISO QC; BOT</t>
  </si>
  <si>
    <t>MPBKT; 114IN 3.5YD; ISO QC; BOCE</t>
  </si>
  <si>
    <t>37C</t>
  </si>
  <si>
    <t>573 LB ADDITIONAL COUNTERWEIGHT</t>
  </si>
  <si>
    <t>GPBKT; 120IN 4.5YD; ISO QC; BOT</t>
  </si>
  <si>
    <t>GPBKT; 120IN 4.5YD; ISO QC; BOCE</t>
  </si>
  <si>
    <t>MPBKT; 120IN 4.0YD; ISO QC; BOT</t>
  </si>
  <si>
    <t>MPBKT; 120IN 4.0YD; ISO QC; BOCE</t>
  </si>
  <si>
    <t>DB5</t>
  </si>
  <si>
    <t>DR2</t>
  </si>
  <si>
    <t>BRIDGESTONE 26.5R25 VSDL (L5) RADIAL</t>
  </si>
  <si>
    <t xml:space="preserve">    354 SAE Horsepower</t>
  </si>
  <si>
    <t xml:space="preserve">    Engine Self Diagnostic System</t>
  </si>
  <si>
    <t xml:space="preserve">    Variable Displacement Axial Piston Pump</t>
  </si>
  <si>
    <t xml:space="preserve">    4 Wheel outboard wet disc brakes</t>
  </si>
  <si>
    <t xml:space="preserve">    40 degree Articulation</t>
  </si>
  <si>
    <t xml:space="preserve">    ROPS Cab with Heat and Air Conditioning</t>
  </si>
  <si>
    <t xml:space="preserve">    Fully adjustable air suspension seat</t>
  </si>
  <si>
    <t xml:space="preserve">    4 Forward and 3 reverse speeds</t>
  </si>
  <si>
    <t xml:space="preserve">    Differentials - limited slip front and rear</t>
  </si>
  <si>
    <t xml:space="preserve">    100 amp alternator</t>
  </si>
  <si>
    <t xml:space="preserve">    Drawbar and pin</t>
  </si>
  <si>
    <t xml:space="preserve">    Remote Drain Ports</t>
  </si>
  <si>
    <t xml:space="preserve">    GPS with 1 year Subscription</t>
  </si>
  <si>
    <t>GPBKT; 129IN 5.0YD; JRB QC; BOT</t>
  </si>
  <si>
    <t>GPBKT; 129IN 5.0YD; JRB QC; BOCE</t>
  </si>
  <si>
    <t>GPBKT; 129IN 5.0YD; ISO QC; BOCE</t>
  </si>
  <si>
    <t>GPBKT; 129IN 5.0YD; ISO QC; BOT</t>
  </si>
  <si>
    <t>48C</t>
  </si>
  <si>
    <t>GPBKT; 129IN 5.5YD; JRB QC; BOT</t>
  </si>
  <si>
    <t>GPBKT; 129IN 5.5YD; JRB QC; BOCE</t>
  </si>
  <si>
    <t>GPBKT; 129IN 5.5YD; ISO QC; BOT</t>
  </si>
  <si>
    <t>57C</t>
  </si>
  <si>
    <t>ERA</t>
  </si>
  <si>
    <t>BRIDGESTONE 29.5R25 VSDL (L5) RADIAL</t>
  </si>
  <si>
    <t>ERC</t>
  </si>
  <si>
    <t>GPBKT; 136IN 6.5YD; JRB QC; BOT</t>
  </si>
  <si>
    <t>GPBKT; 136IN 6.5YD; JRB QC; BOCE</t>
  </si>
  <si>
    <t>GPBKT; 136IN 6.5YD; ISO QC; BOT</t>
  </si>
  <si>
    <t xml:space="preserve">    160 SAE Horsepower</t>
  </si>
  <si>
    <t xml:space="preserve">    4 Wheel outboard wet disc brakes separate circuits</t>
  </si>
  <si>
    <t xml:space="preserve">    60 amp alternator</t>
  </si>
  <si>
    <t xml:space="preserve">    Single lever control with FNR conrol buttons</t>
  </si>
  <si>
    <t xml:space="preserve">    271 SAE Horsepower</t>
  </si>
  <si>
    <t>PE3</t>
  </si>
  <si>
    <t>PER</t>
  </si>
  <si>
    <t>ROTATE CIRCUIT PIPING</t>
  </si>
  <si>
    <t>LOB</t>
  </si>
  <si>
    <t>BOOM LOCK VALVE</t>
  </si>
  <si>
    <t>WOL</t>
  </si>
  <si>
    <t>STRAIGHT TRAVEL</t>
  </si>
  <si>
    <t>STT</t>
  </si>
  <si>
    <t>RAI</t>
  </si>
  <si>
    <t>CAB RAIN SHIELD</t>
  </si>
  <si>
    <t>FOG</t>
  </si>
  <si>
    <t>FOG (FALLING OBJECT GUARD)</t>
  </si>
  <si>
    <t>UPPER AND LOWER FRONT WINDOW GUARD</t>
  </si>
  <si>
    <t>2LA</t>
  </si>
  <si>
    <t>2 ADDITIONAL WORKING LAMPS</t>
  </si>
  <si>
    <t>6LA</t>
  </si>
  <si>
    <t>6 ADDITIONAL WORKING LAMPS</t>
  </si>
  <si>
    <t>LOWER WIPER</t>
  </si>
  <si>
    <t>LOW</t>
  </si>
  <si>
    <t>WATER SEPARATOR WITH HEATER</t>
  </si>
  <si>
    <t>DHR</t>
  </si>
  <si>
    <t>DIESEL POWERED COOLANT HEATER</t>
  </si>
  <si>
    <t>AIR COMPRESSOR</t>
  </si>
  <si>
    <t>ACO</t>
  </si>
  <si>
    <t>110921-00038</t>
  </si>
  <si>
    <t>139304-01-A</t>
  </si>
  <si>
    <t>DXB100 BREAKER FOR DX140</t>
  </si>
  <si>
    <t>PLATE COMPACTOR -PCX64 FOR DX140</t>
  </si>
  <si>
    <t>PLATE COMPACTOR -PCX114 FOR DX140</t>
  </si>
  <si>
    <t>BS8B48</t>
  </si>
  <si>
    <t>BS8B60</t>
  </si>
  <si>
    <t>HF40-018</t>
  </si>
  <si>
    <t>HF40-024</t>
  </si>
  <si>
    <t>HF40-030</t>
  </si>
  <si>
    <t>HF40-036</t>
  </si>
  <si>
    <t xml:space="preserve">    Tandem Variable Axial Piston Type 4970 PSI</t>
  </si>
  <si>
    <t xml:space="preserve">    Travel Speed High/Low: 2.9 / 1.9 mph</t>
  </si>
  <si>
    <t xml:space="preserve">    e-EPOS Electronic Power Optimizing System</t>
  </si>
  <si>
    <t xml:space="preserve">    Steel noise supressed Cab with Heat and Air</t>
  </si>
  <si>
    <t xml:space="preserve">    Multi-function color LCD Monitor panel</t>
  </si>
  <si>
    <t xml:space="preserve">    4850 lb. Counterweight</t>
  </si>
  <si>
    <t xml:space="preserve">    Sealed Pins, boom, Arm, and bucket Linkages</t>
  </si>
  <si>
    <t xml:space="preserve">    Centeralized Lube Points</t>
  </si>
  <si>
    <t xml:space="preserve">    One year GPS Subscription</t>
  </si>
  <si>
    <t xml:space="preserve">    Joystick Pattern Change Valve</t>
  </si>
  <si>
    <t xml:space="preserve">    Preheat Indicator Light</t>
  </si>
  <si>
    <t xml:space="preserve">    Flow Rate Control</t>
  </si>
  <si>
    <t>US-20</t>
  </si>
  <si>
    <t xml:space="preserve">    380 SAE Horsepower</t>
  </si>
  <si>
    <t xml:space="preserve">  Differential - Hyd Locking  front and Conv. rear</t>
  </si>
  <si>
    <t xml:space="preserve">  4 Forward and 3 reverse speeds</t>
  </si>
  <si>
    <t xml:space="preserve">  Single ever control with FNR conrol buttons</t>
  </si>
  <si>
    <t xml:space="preserve">  Drawbar and pin</t>
  </si>
  <si>
    <t xml:space="preserve">  Remote Drain Ports</t>
  </si>
  <si>
    <t xml:space="preserve">  GPS with 1 year Subscription</t>
  </si>
  <si>
    <t xml:space="preserve">  100 amp alternator 28 Volt</t>
  </si>
  <si>
    <t xml:space="preserve">    Power mode selection</t>
  </si>
  <si>
    <t>440 lbs. Additional Counter Weight</t>
  </si>
  <si>
    <t xml:space="preserve">    122 SAE Horsepower</t>
  </si>
  <si>
    <t>Vandalism Covers (ROPS)</t>
  </si>
  <si>
    <t>BS8B72</t>
  </si>
  <si>
    <t>HF46-018</t>
  </si>
  <si>
    <t>HF46-024</t>
  </si>
  <si>
    <t>HF46-030</t>
  </si>
  <si>
    <t>HF46-036</t>
  </si>
  <si>
    <t>HF46-042</t>
  </si>
  <si>
    <t>DX700LC R Excavator</t>
  </si>
  <si>
    <t>SLP</t>
  </si>
  <si>
    <t>Wheeled Excavators</t>
  </si>
  <si>
    <t>Crawler Excavators</t>
  </si>
  <si>
    <t>Wheel Loaders</t>
  </si>
  <si>
    <t xml:space="preserve">    One way Pilot Piping</t>
  </si>
  <si>
    <t>WLV</t>
  </si>
  <si>
    <t>AK16-30C</t>
  </si>
  <si>
    <t>AK16L30C</t>
  </si>
  <si>
    <t>B33B48</t>
  </si>
  <si>
    <t>B33B72</t>
  </si>
  <si>
    <t>HF49-024</t>
  </si>
  <si>
    <t>HF49-030</t>
  </si>
  <si>
    <t>HF49-036</t>
  </si>
  <si>
    <t>HF49-042</t>
  </si>
  <si>
    <t>HF49-048</t>
  </si>
  <si>
    <t>B33B60</t>
  </si>
  <si>
    <t xml:space="preserve">    Base Machine with no bucket</t>
  </si>
  <si>
    <t xml:space="preserve">    20'3" Boom and 10'2" Arm</t>
  </si>
  <si>
    <t xml:space="preserve">    On Way Aux. to the end of the arm</t>
  </si>
  <si>
    <t xml:space="preserve">    Centerialized Lube Points</t>
  </si>
  <si>
    <t xml:space="preserve">    Self Diagnostic System</t>
  </si>
  <si>
    <t xml:space="preserve">    Rear View Camera</t>
  </si>
  <si>
    <t>AK16-30D</t>
  </si>
  <si>
    <t>AK16L30D</t>
  </si>
  <si>
    <t>BS960</t>
  </si>
  <si>
    <t>BS972</t>
  </si>
  <si>
    <t>BS984</t>
  </si>
  <si>
    <t>HF50-024</t>
  </si>
  <si>
    <t>HF50-030</t>
  </si>
  <si>
    <t>HF50-036</t>
  </si>
  <si>
    <t>HF50-042</t>
  </si>
  <si>
    <t>HF50-048</t>
  </si>
  <si>
    <t>Travel Speed (High/Low) 3.4/2.1</t>
  </si>
  <si>
    <t>Steel Sound Supressed ROPS Cab</t>
  </si>
  <si>
    <t>Power and Work Operation selections</t>
  </si>
  <si>
    <t>GPS One Year Subscription</t>
  </si>
  <si>
    <t>Self Diagnostic System</t>
  </si>
  <si>
    <t>Centeralized Lube Points</t>
  </si>
  <si>
    <t>Rear View Camera</t>
  </si>
  <si>
    <t xml:space="preserve">    Track Rollers (2) Upper and (9) Lower each side</t>
  </si>
  <si>
    <t xml:space="preserve">    31.5" (800mm) Triple Grouser Tracks - 48 each side</t>
  </si>
  <si>
    <t xml:space="preserve">    Swing Speed control up to 8.9 RPM</t>
  </si>
  <si>
    <t xml:space="preserve">    345 SAE Horsepower</t>
  </si>
  <si>
    <t xml:space="preserve">    Tandem Bent Axis Piston Type 2 X 88 gpm/min</t>
  </si>
  <si>
    <t xml:space="preserve">    Tandem Bent Axis Piston Type 2 X 95 gpm/min</t>
  </si>
  <si>
    <t xml:space="preserve">    22' Boom and 10'8" Arm</t>
  </si>
  <si>
    <t xml:space="preserve">    18,078 lbs. Counterweight</t>
  </si>
  <si>
    <t>HF60-036</t>
  </si>
  <si>
    <t>HF60-048</t>
  </si>
  <si>
    <t>HF60-054</t>
  </si>
  <si>
    <t>HF60-060</t>
  </si>
  <si>
    <t xml:space="preserve">    370 SAE Horsepower</t>
  </si>
  <si>
    <t>HF65-042</t>
  </si>
  <si>
    <t>HF65-048</t>
  </si>
  <si>
    <t>HF65-060</t>
  </si>
  <si>
    <t xml:space="preserve">    23'4" Boom and 11' Arm</t>
  </si>
  <si>
    <t xml:space="preserve">    35.4" (900mm) Triple Grouser Tracks</t>
  </si>
  <si>
    <t xml:space="preserve">    20,283 lbs. Counterweight</t>
  </si>
  <si>
    <t xml:space="preserve">    Tandem Bent Axis Piston Type 2 X 95.1 gpm/min</t>
  </si>
  <si>
    <t>Travel Speed (High/Low) 3.6/2.0</t>
  </si>
  <si>
    <t>HF65-054</t>
  </si>
  <si>
    <t xml:space="preserve">    Base Machine with no Bucket</t>
  </si>
  <si>
    <t xml:space="preserve">    17' Boom; 8'6"Arm</t>
  </si>
  <si>
    <t xml:space="preserve">    Dozer Blade in Front</t>
  </si>
  <si>
    <t xml:space="preserve">    Two rear independent outriggers</t>
  </si>
  <si>
    <t xml:space="preserve">    One &amp; Two way Pilot Piping (PE3)</t>
  </si>
  <si>
    <t xml:space="preserve">    One way Aux. piping to the end of the arm</t>
  </si>
  <si>
    <t xml:space="preserve">    14'5" Boom; 6'11" Arm</t>
  </si>
  <si>
    <t>Rotate Circuit Piping (Pero)</t>
  </si>
  <si>
    <t>Rotate Circuit Piping (PERO)</t>
  </si>
  <si>
    <t>10.0 - 20 - 16PR Dual Tires</t>
  </si>
  <si>
    <t xml:space="preserve">    Two front independent outriggers</t>
  </si>
  <si>
    <t xml:space="preserve">    Dozer Blade in Rear</t>
  </si>
  <si>
    <t xml:space="preserve"> </t>
  </si>
  <si>
    <t xml:space="preserve">               </t>
  </si>
  <si>
    <t>3.7 YD GP PIN ON W/3 PIECE CUTTING EDGE</t>
  </si>
  <si>
    <t>BR7</t>
  </si>
  <si>
    <t>Tire option 4</t>
  </si>
  <si>
    <t>BR4</t>
  </si>
  <si>
    <t>YOKOHAMA 20.5R25 (L3) RADIAL</t>
  </si>
  <si>
    <t>BR8</t>
  </si>
  <si>
    <t>BR6</t>
  </si>
  <si>
    <t>BRIDGESTONE 20.5R25 VMT (L3) RADIAL</t>
  </si>
  <si>
    <t>GPBKT; 108IN 3.5YD PIN ON. BOT</t>
  </si>
  <si>
    <t>GPBKT; 108IN 3.5YD PIN ON. BOCE</t>
  </si>
  <si>
    <t>GPBKT; 108IN 3.5YD; JRB QC; BOT</t>
  </si>
  <si>
    <t>GPBKT; 108IN 3.5YD; JRB QC; BOCE</t>
  </si>
  <si>
    <t>LMBKT; 120IN 5.0YD; PIN ON; BOCE</t>
  </si>
  <si>
    <t>LMBKT; 120IN 5.0YD; JRB QC; BOCE</t>
  </si>
  <si>
    <t>MPBKT; 108IN 3.25YD; PIN ON; BOT</t>
  </si>
  <si>
    <t>MPBKT; 108IN 3.25YD; PIN ON; BOCE</t>
  </si>
  <si>
    <t>MPBKT; 108IN 3.25YD; JRB QC; BOCE</t>
  </si>
  <si>
    <t>GPBKT; 108IN 3.5YD; ISO QC; BOCE</t>
  </si>
  <si>
    <t>LMBKT; 120IN 5.0YD; ISO QC; BOCE</t>
  </si>
  <si>
    <t>MPBKT; 108IN 3.25YD; ISO QC; BOT</t>
  </si>
  <si>
    <t>MPBKT; 108IN 3.25YD; ISO QC; BOCE</t>
  </si>
  <si>
    <t>MPBKT; 108IN 3.25YD; JRB QC; BOT</t>
  </si>
  <si>
    <t>CR6</t>
  </si>
  <si>
    <t>GPBKT; 120IN 4.5YD; JRB QC; BOT</t>
  </si>
  <si>
    <t>GPBKT; 120IN 4.5YD; JRB QC; BOCE</t>
  </si>
  <si>
    <t>MPBKT; 120IN 4.0YD; PIN ON; BOT</t>
  </si>
  <si>
    <t>MPBKT; 120IN 4.0YD; PIN ON; BOCE</t>
  </si>
  <si>
    <t>MPBKT; 120IN 4.0YD; JRB QC; BOT</t>
  </si>
  <si>
    <t>DR6</t>
  </si>
  <si>
    <t>YOKOHAMA 26.5R25 (L3) RADIAL</t>
  </si>
  <si>
    <t>ERE</t>
  </si>
  <si>
    <t>YOKOHAMA 29.5R25 (L4) RADIAL</t>
  </si>
  <si>
    <t>LBA</t>
  </si>
  <si>
    <t>EK30A030</t>
  </si>
  <si>
    <t>HF58-030</t>
  </si>
  <si>
    <t>HF58-036</t>
  </si>
  <si>
    <t>HF58-048</t>
  </si>
  <si>
    <t>HF58-054</t>
  </si>
  <si>
    <t>HF58-060</t>
  </si>
  <si>
    <t>1.5 CU. YD. 72" WIDTH DITCHING BUCKET</t>
  </si>
  <si>
    <t>1.8 CU. YD. 84" WIDTH DITCHING BUCKET</t>
  </si>
  <si>
    <t>MECH.THUMB USED W/O COUPLER</t>
  </si>
  <si>
    <t>DXB190 Breaker for DX300</t>
  </si>
  <si>
    <t>DXB190 Breaker for DX225,DX235,DX255</t>
  </si>
  <si>
    <t>Head Lamp</t>
  </si>
  <si>
    <t>XEN</t>
  </si>
  <si>
    <t>XENON HEAD LIGHTS</t>
  </si>
  <si>
    <t>CB2</t>
  </si>
  <si>
    <t>110V PLUG HEATER</t>
  </si>
  <si>
    <t>42C</t>
  </si>
  <si>
    <t>HF40-042</t>
  </si>
  <si>
    <t>HT65DM-024</t>
  </si>
  <si>
    <t>HT65DM-030</t>
  </si>
  <si>
    <t>HT65DM-036</t>
  </si>
  <si>
    <t>HT65DM-042</t>
  </si>
  <si>
    <t>HT65QH-024</t>
  </si>
  <si>
    <t>HT65QH-030</t>
  </si>
  <si>
    <t>HT65QH-036</t>
  </si>
  <si>
    <t>HT65QH-042</t>
  </si>
  <si>
    <t>PL65DM-024</t>
  </si>
  <si>
    <t>PL65DM-030</t>
  </si>
  <si>
    <t>PL65DM-036</t>
  </si>
  <si>
    <t>PL65DM-042</t>
  </si>
  <si>
    <t>PL65QH-024</t>
  </si>
  <si>
    <t>PL65QH-030</t>
  </si>
  <si>
    <t>PL65QH-042</t>
  </si>
  <si>
    <t>PL65QH-036</t>
  </si>
  <si>
    <t>DX140BS8B48</t>
  </si>
  <si>
    <t>DX140BS8B60</t>
  </si>
  <si>
    <t>DXB130 BREAKER</t>
  </si>
  <si>
    <t>HF46-048</t>
  </si>
  <si>
    <t>HKAL5411</t>
  </si>
  <si>
    <t>HKAL5424</t>
  </si>
  <si>
    <t>HKAL5424L</t>
  </si>
  <si>
    <t>HT7080DM-024</t>
  </si>
  <si>
    <t>HT7080DM-030</t>
  </si>
  <si>
    <t>HT7080DM-036</t>
  </si>
  <si>
    <t>HT7080DM-042</t>
  </si>
  <si>
    <t>HT7080QH-024</t>
  </si>
  <si>
    <t>HT7080QH-030</t>
  </si>
  <si>
    <t>HT7080QH-036</t>
  </si>
  <si>
    <t>HT7080QH-042</t>
  </si>
  <si>
    <t>PL7080DM-024</t>
  </si>
  <si>
    <t>PL7080DM-030</t>
  </si>
  <si>
    <t>PL7080DM-036</t>
  </si>
  <si>
    <t>PL7080DM-042</t>
  </si>
  <si>
    <t>PL7080DM-048</t>
  </si>
  <si>
    <t>PL7080QH-024</t>
  </si>
  <si>
    <t>PL7080QH-030</t>
  </si>
  <si>
    <t>PL7080QH-036</t>
  </si>
  <si>
    <t>PL7080QH-042</t>
  </si>
  <si>
    <t>PL7080QH-048</t>
  </si>
  <si>
    <t>HT7080DM-048</t>
  </si>
  <si>
    <t>HT7080QH-048</t>
  </si>
  <si>
    <t>RAIN SHIELD</t>
  </si>
  <si>
    <t>HKAL5811</t>
  </si>
  <si>
    <t>HKAL5824</t>
  </si>
  <si>
    <t>HKAL5824L</t>
  </si>
  <si>
    <t>HT80DM-024</t>
  </si>
  <si>
    <t>HT80DM-030</t>
  </si>
  <si>
    <t>HT80DM-036</t>
  </si>
  <si>
    <t>HT80DM-042</t>
  </si>
  <si>
    <t>HT80DM-048</t>
  </si>
  <si>
    <t>HT80QH-024</t>
  </si>
  <si>
    <t>HT80QH-030</t>
  </si>
  <si>
    <t>HT80QH-036</t>
  </si>
  <si>
    <t>HT80QH-042</t>
  </si>
  <si>
    <t>PL80DM-024</t>
  </si>
  <si>
    <t>PL80DM-030</t>
  </si>
  <si>
    <t>PL80DM-036</t>
  </si>
  <si>
    <t>PL80DM-042</t>
  </si>
  <si>
    <t>PL80DM-048</t>
  </si>
  <si>
    <t>PL80QH-024</t>
  </si>
  <si>
    <t>PL80QH-030</t>
  </si>
  <si>
    <t>PL80QH-036</t>
  </si>
  <si>
    <t>PL80QH-042</t>
  </si>
  <si>
    <t>PL80QH-048</t>
  </si>
  <si>
    <t>HT80QH-048</t>
  </si>
  <si>
    <t>HF50-060</t>
  </si>
  <si>
    <t>HF50-054</t>
  </si>
  <si>
    <t>HK126312</t>
  </si>
  <si>
    <t>HK126324</t>
  </si>
  <si>
    <t>HK126324L</t>
  </si>
  <si>
    <t>HT90DM-024</t>
  </si>
  <si>
    <t>HT90DM-030</t>
  </si>
  <si>
    <t>HT90DM-036</t>
  </si>
  <si>
    <t>HT90DM-042</t>
  </si>
  <si>
    <t>HT90DM-048</t>
  </si>
  <si>
    <t>HT90DM-054</t>
  </si>
  <si>
    <t>HT90QH-024</t>
  </si>
  <si>
    <t>HT90QH-030</t>
  </si>
  <si>
    <t>HT90QH-036</t>
  </si>
  <si>
    <t>HT90QH-042</t>
  </si>
  <si>
    <t>HT90QH-048</t>
  </si>
  <si>
    <t>HT90QH-054</t>
  </si>
  <si>
    <t>PL90DM-024</t>
  </si>
  <si>
    <t>PL90DM-030</t>
  </si>
  <si>
    <t>PL90DM-036</t>
  </si>
  <si>
    <t>PL90DM-042</t>
  </si>
  <si>
    <t>PL90DM-048</t>
  </si>
  <si>
    <t>PL90DM-054</t>
  </si>
  <si>
    <t>PL90QH-048</t>
  </si>
  <si>
    <t>PL90QH-054</t>
  </si>
  <si>
    <t>PL90QH-024</t>
  </si>
  <si>
    <t>PL90QH-030</t>
  </si>
  <si>
    <t>PL90QH-036</t>
  </si>
  <si>
    <t>PL90QH-042</t>
  </si>
  <si>
    <t>UPPER AND LOWER GUARD</t>
  </si>
  <si>
    <t>HT100DM-030</t>
  </si>
  <si>
    <t>HT100DM-036</t>
  </si>
  <si>
    <t>HT100DM-048</t>
  </si>
  <si>
    <t>HT100DM-054</t>
  </si>
  <si>
    <t>HT100DM-060</t>
  </si>
  <si>
    <t>HT100QH-030</t>
  </si>
  <si>
    <t>HT100QH-036</t>
  </si>
  <si>
    <t>HT100QH-048</t>
  </si>
  <si>
    <t>HT100QH-054</t>
  </si>
  <si>
    <t>HT100QH-060</t>
  </si>
  <si>
    <t>PL100DM-030</t>
  </si>
  <si>
    <t>PL100QH-060</t>
  </si>
  <si>
    <t>PL100DM-036</t>
  </si>
  <si>
    <t>PL100DM-048</t>
  </si>
  <si>
    <t>PL100DM-054</t>
  </si>
  <si>
    <t>PL100DM-060</t>
  </si>
  <si>
    <t>PL100QH-030</t>
  </si>
  <si>
    <t>PL100QH-036</t>
  </si>
  <si>
    <t>PL100QH-048</t>
  </si>
  <si>
    <t>PL100QH-054</t>
  </si>
  <si>
    <t>HF60-066</t>
  </si>
  <si>
    <t>HF65-066</t>
  </si>
  <si>
    <t xml:space="preserve">    80 amp alternator</t>
  </si>
  <si>
    <t>US-11</t>
  </si>
  <si>
    <t>US-21</t>
  </si>
  <si>
    <t>DL250-3-US11</t>
  </si>
  <si>
    <t>DL250-3-US20</t>
  </si>
  <si>
    <t>DL250-3-US21</t>
  </si>
  <si>
    <t>DL300-5-US10</t>
  </si>
  <si>
    <t>DL300-5-US11</t>
  </si>
  <si>
    <t>DL300-5-US20</t>
  </si>
  <si>
    <t>DL300-5-US21</t>
  </si>
  <si>
    <t>DL350-5-US10</t>
  </si>
  <si>
    <t>DL350-5-US11</t>
  </si>
  <si>
    <t>DL350-5-US20</t>
  </si>
  <si>
    <t>DL350-5-US21</t>
  </si>
  <si>
    <t>DL420-5-US10</t>
  </si>
  <si>
    <t>DL420-5-US11</t>
  </si>
  <si>
    <t>DL420-5-US20</t>
  </si>
  <si>
    <t>DL420-5-US21</t>
  </si>
  <si>
    <t>DL450-5-US10</t>
  </si>
  <si>
    <t>DL450-5-US11</t>
  </si>
  <si>
    <t>DL450-5-US20</t>
  </si>
  <si>
    <t>DL450-5-US21</t>
  </si>
  <si>
    <t>DL550-5-US10</t>
  </si>
  <si>
    <t>DL550-5-US20</t>
  </si>
  <si>
    <t>DA30-5</t>
  </si>
  <si>
    <t>Body Heating System</t>
  </si>
  <si>
    <t>BDH</t>
  </si>
  <si>
    <t>Body Lining</t>
  </si>
  <si>
    <t>BLS</t>
  </si>
  <si>
    <t>Body Lining Standard</t>
  </si>
  <si>
    <t>Fast Fill</t>
  </si>
  <si>
    <t>FUT</t>
  </si>
  <si>
    <t>Lightbar</t>
  </si>
  <si>
    <t>LTB</t>
  </si>
  <si>
    <t>Parts Catalogue</t>
  </si>
  <si>
    <t>PTC</t>
  </si>
  <si>
    <t>Parts Book, Paper</t>
  </si>
  <si>
    <t>Beacon</t>
  </si>
  <si>
    <t>RTB</t>
  </si>
  <si>
    <t>Tools Kit</t>
  </si>
  <si>
    <t>TOL</t>
  </si>
  <si>
    <t>Tool Kit</t>
  </si>
  <si>
    <t>Tailgate Kit</t>
  </si>
  <si>
    <t>NON</t>
  </si>
  <si>
    <t>Side extensions</t>
  </si>
  <si>
    <t>SID</t>
  </si>
  <si>
    <t>Body</t>
  </si>
  <si>
    <t>Hoist Cylinders</t>
  </si>
  <si>
    <t>Heated Mirror</t>
  </si>
  <si>
    <t>HTD</t>
  </si>
  <si>
    <t>Heated Mirrors</t>
  </si>
  <si>
    <t>High Performance Operator Seat</t>
  </si>
  <si>
    <t>HPO</t>
  </si>
  <si>
    <t>Webasto Heating system</t>
  </si>
  <si>
    <t>WHS</t>
  </si>
  <si>
    <t>Electrical Engine Heater</t>
  </si>
  <si>
    <t>EHN</t>
  </si>
  <si>
    <t>First aid kit</t>
  </si>
  <si>
    <t>FAK</t>
  </si>
  <si>
    <t>First Aid Kit</t>
  </si>
  <si>
    <t>STD</t>
  </si>
  <si>
    <t>Shop Manual, Paper</t>
  </si>
  <si>
    <t xml:space="preserve">    375 SAE Horsepower</t>
  </si>
  <si>
    <t>Articulated Dump Trucks</t>
  </si>
  <si>
    <t>DA40-5</t>
  </si>
  <si>
    <t>CR8</t>
  </si>
  <si>
    <t>RPF</t>
  </si>
  <si>
    <t>AGU</t>
  </si>
  <si>
    <t>Axle Cooler</t>
  </si>
  <si>
    <t>AXC</t>
  </si>
  <si>
    <t>50R</t>
  </si>
  <si>
    <t>H18BW1500</t>
  </si>
  <si>
    <t>H18BW1700</t>
  </si>
  <si>
    <t>H25BW1500</t>
  </si>
  <si>
    <t>H25BW1700</t>
  </si>
  <si>
    <t>SRC</t>
  </si>
  <si>
    <t>DX255H25BW1500</t>
  </si>
  <si>
    <t>DX255H25BW1700</t>
  </si>
  <si>
    <t>DX255LP25BW1850</t>
  </si>
  <si>
    <t>H30BW1850</t>
  </si>
  <si>
    <t>DX350H38BW1850</t>
  </si>
  <si>
    <t>H52BW2150</t>
  </si>
  <si>
    <t>DX235HK1</t>
  </si>
  <si>
    <t>DX235HK3</t>
  </si>
  <si>
    <t xml:space="preserve">    23'4" Boom and 9'6' Arm</t>
  </si>
  <si>
    <t xml:space="preserve">    24,471 lbs. Counterweight</t>
  </si>
  <si>
    <t>Travel Speed (High/Low) 3.4/1.9</t>
  </si>
  <si>
    <t xml:space="preserve">    132 HP </t>
  </si>
  <si>
    <t xml:space="preserve">    168 HP </t>
  </si>
  <si>
    <t xml:space="preserve">    189 HP </t>
  </si>
  <si>
    <t xml:space="preserve">    18'4" Boom; 9'0"Arm</t>
  </si>
  <si>
    <t xml:space="preserve">    8,818 Counterweight</t>
  </si>
  <si>
    <t>SVC</t>
  </si>
  <si>
    <t>OWD</t>
  </si>
  <si>
    <t>Travel Speed (Fwd/Rev) 34.2/9.9</t>
  </si>
  <si>
    <t xml:space="preserve">    500 SAE Horsepower</t>
  </si>
  <si>
    <t>Xenon head Lights</t>
  </si>
  <si>
    <t>GPBKT; 129IN 5.5YD; ISO QC; BOCE</t>
  </si>
  <si>
    <t>PL70WL-036</t>
  </si>
  <si>
    <t xml:space="preserve">    318 SAE Horsepower</t>
  </si>
  <si>
    <t xml:space="preserve">    21'4" Boom and 10'6" Arm</t>
  </si>
  <si>
    <t xml:space="preserve">    176 SAE Horsepower</t>
  </si>
  <si>
    <t xml:space="preserve">    113 SAE Horsepower</t>
  </si>
  <si>
    <t xml:space="preserve">    Travel Speed High/Low: 3.5 / 2.0 mph</t>
  </si>
  <si>
    <t xml:space="preserve">    115.3 SAE Horsepower</t>
  </si>
  <si>
    <t xml:space="preserve">    131 SAE Horsepower</t>
  </si>
  <si>
    <t xml:space="preserve">    166 SAE Horsepower</t>
  </si>
  <si>
    <t>Web: www.doosanequipment.com</t>
  </si>
  <si>
    <t>DL200-5 Wheel Loader</t>
  </si>
  <si>
    <t>DL200-5-US10</t>
  </si>
  <si>
    <t>DL200-5-US20</t>
  </si>
  <si>
    <t>LOADER BUCKET</t>
  </si>
  <si>
    <t>ADDITIONAL COUNTERWEIGHT</t>
  </si>
  <si>
    <t>FENDER</t>
  </si>
  <si>
    <t>TIRE</t>
  </si>
  <si>
    <t>BRB</t>
  </si>
  <si>
    <t>BRIDGESTONE 20.5R25 VJT (L3) RADIAL</t>
  </si>
  <si>
    <t>CONTROL VALVE</t>
  </si>
  <si>
    <t>JOYSTICK TYPE</t>
  </si>
  <si>
    <t>LOAD ISOLATION SYSTEM</t>
  </si>
  <si>
    <t>HYDRAULIC LOAD ISOLATION SYSTEM</t>
  </si>
  <si>
    <t>SEAT</t>
  </si>
  <si>
    <t>HEAD LAMP</t>
  </si>
  <si>
    <t>CAMERA</t>
  </si>
  <si>
    <t>Water Separator With Heater</t>
  </si>
  <si>
    <t>PALLET FORKS -JRB QC; 60 IN. CARRIAGE WIDTH; 48 IN. TINE LENGTH</t>
  </si>
  <si>
    <t>PALLET FORKS - ISO QC; 60 IN. WIDE CARRIAGE; 60 IN. TINE LENGTH</t>
  </si>
  <si>
    <t>PALLET FORKS - ISO QC; 96IN WIDE HD CARRIAGE; 72IN TINE LENGTH</t>
  </si>
  <si>
    <t>PALLET FORKS -JRB QC; 96IN WIDE HD CARRIAGE; 72IN TINE LENGTH</t>
  </si>
  <si>
    <t>12' SNOW PUSHER; BKT MOUNT</t>
  </si>
  <si>
    <t>14' SNOW PUSHER; BKT MOUNT</t>
  </si>
  <si>
    <t>PALLET FORKS - JRB QC; 60 IN. CARRIAGE WIDTH; 60 IN. TINE LENGTH</t>
  </si>
  <si>
    <t>PALLET FORKS - JRB QC; 96 IN. CARRIAGE WIDTH; 60 IN. TINE LENGTH</t>
  </si>
  <si>
    <t>PALLET FORKS - JRB QC; 96 IN. CARRIAGE WIDTH; 84 IN. TINE LENGTH</t>
  </si>
  <si>
    <t>PALLET FORKS -ISO QC; 60 IN. WIDE CARRIAGE; 48 IN. TINE LENGTH</t>
  </si>
  <si>
    <t>PALLET FORKS - ISO QC; 96IN WIDE CARRIAGE; 60IN TINE LENGTH</t>
  </si>
  <si>
    <t>PALLET FORKS - ISO QC; 96IN WIDE HD CARRIAGE; 84IN TINE LENGTH</t>
  </si>
  <si>
    <t>Contract Price</t>
  </si>
  <si>
    <t xml:space="preserve">    Hydrostatic Transmission</t>
  </si>
  <si>
    <t xml:space="preserve">    142 SAE Horsepower</t>
  </si>
  <si>
    <t xml:space="preserve">    85 amp alternator</t>
  </si>
  <si>
    <t>2.0M3 CUTTING EDGE</t>
  </si>
  <si>
    <t>MICHELIN 20.5R25 (L3) XHAT2 RADIAL</t>
  </si>
  <si>
    <t>BRIDGESTONE 20.5R25 VKT (L2) RADIAL</t>
  </si>
  <si>
    <t>4 Spool Control Valve</t>
  </si>
  <si>
    <t>HYDRAULIC LOAD ISOLATION SYSTEM (LIS)</t>
  </si>
  <si>
    <t>WATER SERPERATOR WITH HEATER</t>
  </si>
  <si>
    <t>DL200-5 GPBKT; 100.5 IN 2.5YD; PIN ON BOT</t>
  </si>
  <si>
    <t>DL200-5 GPBKT; 100.5 IN 2.5YD; PIN ON BOCE</t>
  </si>
  <si>
    <t>GPBKT; 100.5 IN 2.5YD; JRB QC; BOT</t>
  </si>
  <si>
    <t>GPBKT; 100.4 IN 2.5YD; JRB QC; BOCE</t>
  </si>
  <si>
    <t>DL200-5 LMBKT 114.2 IN 4.0YD PIN ON BOCE</t>
  </si>
  <si>
    <t>QUICK COUPLER, DL200-5, JRB STYLE</t>
  </si>
  <si>
    <t>QUICK COUPLER, DL200-5, ISO STYLE</t>
  </si>
  <si>
    <t>QUICK COUPLER, DL250-5, ISO STYLE</t>
  </si>
  <si>
    <t>QUICK COUPLER, DL250-5, JRB STYLE</t>
  </si>
  <si>
    <t xml:space="preserve">    Differentials - Limited Slip Front and Rear</t>
  </si>
  <si>
    <t>QUICK COUPLER, DL250TC-5, JRB STYLE</t>
  </si>
  <si>
    <t>QUICK COUPLER, DL250TC-5, ISO STYLE</t>
  </si>
  <si>
    <t>KOKOHAMA 20.5R25 (L3) RADIAL</t>
  </si>
  <si>
    <t>ENGINE COOLANT HEATER</t>
  </si>
  <si>
    <t>DL250TC-5-US10</t>
  </si>
  <si>
    <t>DL250TC-5-US11</t>
  </si>
  <si>
    <t>573 LBS (0.26 TON) ADDITIONAL COUNTERWEIGHT (RECOMMENDED WITH QUICK COUPLER OPTION)</t>
  </si>
  <si>
    <t>4.2 YD3 (3.2 M3), GP PIN ON W/3 PIECE CUTTING EDGE</t>
  </si>
  <si>
    <t>FENDER WITH RUBBER PROTECTOR</t>
  </si>
  <si>
    <t>TRIANGLE 23.5R25 (L3) BIAS</t>
  </si>
  <si>
    <t>YOKOHAMA 23.5R25 (L3) RADIAL</t>
  </si>
  <si>
    <t>BRIDGESTONE 23.5R25 VJT (L3) RADIAL</t>
  </si>
  <si>
    <t>ELECTRIC STEER SEAT WITH AIR SUSPENSION (TO BE USED WITH ELECTRIC STEER OPTION)</t>
  </si>
  <si>
    <t>PALLET FORKS -JRB QC; 106 IN. WIDE CARRIAGE; 72 IN. TINE LENGTH</t>
  </si>
  <si>
    <t>PALLET FORKS -ISO QC; 106 IN. WIDE CARRIAGE; 72 IN. TINE LENGTH</t>
  </si>
  <si>
    <t>PALLET FORKS - ISO QC; 106IN WIDE CARRIAGE; 96IN TINE LENGTH</t>
  </si>
  <si>
    <t>PALLET FORKS - ISO QC; 106IN WIDE CARRIAGE; 84IN TINE LENGTH</t>
  </si>
  <si>
    <t>PALLET FORKS - JRB QC; 106IN WIDE CARRIAGE; 96IN TINE LENGTH</t>
  </si>
  <si>
    <t>PALLET FORKS - JRB QC; 106IN WIDE CARRIAGE; 84IN TINE LENGTH</t>
  </si>
  <si>
    <t>4.8 YD3 (3.7 M3), GP PIN ON W/3 PIECE CUTTING EDGE</t>
  </si>
  <si>
    <t>573 LBS (0.26 TON) ADDITIONAL COUNTERWEIGHT (RECOMMENDED WITH QUICK COUPLER OPTION</t>
  </si>
  <si>
    <t>AUTO GREASING UNIT</t>
  </si>
  <si>
    <t>AUTO GREASING SYSTEM</t>
  </si>
  <si>
    <t>ELECTRIC STEERING</t>
  </si>
  <si>
    <t>ELECTRIC JOYSTICK STEER (MUST ALSO ORDER ELECTRIC STEER SEAT)</t>
  </si>
  <si>
    <t>TRANSMISSION</t>
  </si>
  <si>
    <t>Fender with Rubber</t>
  </si>
  <si>
    <t>GPBKT; 120IN 4.5YD PIN ON. BOT</t>
  </si>
  <si>
    <t>GPBKT; 120IN 4.5YD PIN ON. BOCE</t>
  </si>
  <si>
    <t>MPBKT; 120IN 4.0YD; JRB QC; BOCE</t>
  </si>
  <si>
    <t>QUICK COUPLER, DL350-5 ISO STYLE</t>
  </si>
  <si>
    <t>QUICK COUPLER, DL350-5 JRB STYLE</t>
  </si>
  <si>
    <t>661 LBS (0.3 TON) ADDITIONAL COUNTERWEIGHT (RECOMMENDED WITH QUICK COUPLER OPTION)</t>
  </si>
  <si>
    <t>5.5 YD3 (4.2 M3), GP PIN ON W/3 PIECE CUTTING EDGE</t>
  </si>
  <si>
    <t>AXLE OIL COOLER</t>
  </si>
  <si>
    <t>TRIANGLE 26.5X25-20PR (L3) BIAS</t>
  </si>
  <si>
    <t>DR8</t>
  </si>
  <si>
    <t>BRIDGESTONE 26.5R25 VJT (L3) RADIAL</t>
  </si>
  <si>
    <t>Tire</t>
  </si>
  <si>
    <t>FENDER with rubber</t>
  </si>
  <si>
    <t>GPBKT; 129IN 5.0YD PIN ON. BOT</t>
  </si>
  <si>
    <t>GPBKT; 129IN 5.0YD PIN ON. BOCE</t>
  </si>
  <si>
    <t>HD PALLET FORKS-JRB QC; 106 IN. WIDE HD CARRIGE; 72 IN. TINE LENGTH</t>
  </si>
  <si>
    <t>ROCK BUCKET; 129IN 4.0YD; PIN ON; WOT</t>
  </si>
  <si>
    <t>GPBKT; 129IN. 5.5 YD PIN ON. BOCE</t>
  </si>
  <si>
    <t>GPBKT; 129IN. 5.5 YD PIN ON. BOT</t>
  </si>
  <si>
    <t>HD PALLET FORKS-ISO QC; 106 IN. WIDE HD CARRIAGE; 72 IN. TINE LENGTH</t>
  </si>
  <si>
    <t>HD PALLET FORKS-ISO QC; 106IN WIDE CARRIAGE; 96IN TINE LENGTH</t>
  </si>
  <si>
    <t>HD PALLET FORKS-ISO QC; 106IN WIDE CARRIAGE; 84IN TINE LENGTH</t>
  </si>
  <si>
    <t>HD PALLET FORKS-JRB QC; 106IN WIDE CARRIAGE; 96IN TINE LENGTH</t>
  </si>
  <si>
    <t>HD PALLET FORKS-JRB QC; 106IN WIDE CARRIAGE 84IN TINE LENGTH</t>
  </si>
  <si>
    <t>QUICK COUPLER, DL420-5 ISO STYLE</t>
  </si>
  <si>
    <t>QUICK COUPLER, DL420-5 JRB STYLE</t>
  </si>
  <si>
    <t>661 LBS (0.3 TON) ADDITIONAL COUNTERWEIGHT (RECOMMENED WITH QUICK COUPLER OPTION)</t>
  </si>
  <si>
    <t>6.3YD3 (5.0 M3), GP PIN ON W/3 PIECE CUTTING EDGE</t>
  </si>
  <si>
    <t>DB6</t>
  </si>
  <si>
    <t>DB7</t>
  </si>
  <si>
    <t>DB8</t>
  </si>
  <si>
    <t>DB9</t>
  </si>
  <si>
    <t>FENDER with Rubber</t>
  </si>
  <si>
    <t>GPBKT; 129IN 5.5YD PIN ON. BOT</t>
  </si>
  <si>
    <t>GPBKT; 129IN 5.5YD PIN ON. BOCE</t>
  </si>
  <si>
    <t>ROCK BUCKET; 129IN 4.5YD; PIN ON; WOT</t>
  </si>
  <si>
    <t>GPBKT; 129IN. 6.0 YD PIN ON. BOCE</t>
  </si>
  <si>
    <t>GPBKT; 129IN. 6.0 YD PIN ON. BOT</t>
  </si>
  <si>
    <t>GPBKT; 129IN. 6.0 YD JRB QC. BOCE</t>
  </si>
  <si>
    <t>GPBKT; 129IN. 6.0 YD JRB QC. BOT</t>
  </si>
  <si>
    <t>GPBKT; 129 IN 6.0 YD ISO QC BOCE</t>
  </si>
  <si>
    <t>GPBKT; 129 IN 6.0 YD ISO QC BOT</t>
  </si>
  <si>
    <t>GPBKT; 129IN, 5.0YD PIN ON, BOT</t>
  </si>
  <si>
    <t>GPBKT; 129IN, 5.0YD PIN ON, BOCE</t>
  </si>
  <si>
    <t>QUICK COUPLER, DL450-5 ISO STYLE</t>
  </si>
  <si>
    <t>QUICK COUPLER, DL450-5 JRB STYLE</t>
  </si>
  <si>
    <t>7.5YD3 (5.7 M3), GP PIN ON W/3 PIECE CUTTING EDGE</t>
  </si>
  <si>
    <t>TRIANGLE 29.5R25 (L5) RADIAL</t>
  </si>
  <si>
    <t>ERG</t>
  </si>
  <si>
    <t>BRIDGESTONE 29.5R25 VJT (L3) RADIAL</t>
  </si>
  <si>
    <t>GPBKT; 136IN 6.5YD PIN ON. BOT</t>
  </si>
  <si>
    <t>GPBKT; 136IN 6.5YD PIN ON. BOCE</t>
  </si>
  <si>
    <t>ROCK BUCKET; 136IN 6.0YD; PIN ON; WOT</t>
  </si>
  <si>
    <t>GPBKT; 136IN 6.5YD; ISO QC; BOCE</t>
  </si>
  <si>
    <t>GPBKT; 136 IN 7.0 YD; ISO QC; BOCE</t>
  </si>
  <si>
    <t>GPBKT; 136 IN 7.0 YD; JRB QC; BOCE</t>
  </si>
  <si>
    <t>GPBKT; 136 IN 7.0 YD; JRB QC; BOT</t>
  </si>
  <si>
    <t>GPBKT; 136 IN 7.0 YD PIN ON. BOCE</t>
  </si>
  <si>
    <t>GPBKT; 136 IN 7.0 YD PIN ON. BOT</t>
  </si>
  <si>
    <t>GPBKT; 136 IN 7.0 YD; ISO QC; BOT</t>
  </si>
  <si>
    <t>GPBKT; 136IN 7.5 YD PIN ON. BOCE</t>
  </si>
  <si>
    <t>GPBKT; 136 IN 7.5YD JRB QC. BOCE</t>
  </si>
  <si>
    <t>GPBKT; 136 IN 7.5YD ISO QC. BOCE</t>
  </si>
  <si>
    <t>QUICK COUPLER, DL550-5 ISO STYLE</t>
  </si>
  <si>
    <t>QUICK COUPLER, DL550-5 JRB STYLE</t>
  </si>
  <si>
    <t>ARM</t>
  </si>
  <si>
    <t>NON ARM (DESIRED IF EQUIPPING A SECOND MEMBER ATTACHMENT)</t>
  </si>
  <si>
    <t>TRACK SHOE</t>
  </si>
  <si>
    <t>19.7" (500 mm) RUBBER SHOE (ROAD LINER)</t>
  </si>
  <si>
    <t>27.6" (700 mm) TRIPLE GROUSER SHOE</t>
  </si>
  <si>
    <t>LOCK VALVE</t>
  </si>
  <si>
    <t>ROTATING PIPING(PERO)</t>
  </si>
  <si>
    <t>ONE &amp; TWO WAY PIPING</t>
  </si>
  <si>
    <t>ONE &amp; TWO WAY PILOT PIPING</t>
  </si>
  <si>
    <t>CABIN FRONT GUARD</t>
  </si>
  <si>
    <t>FOGS GUARD</t>
  </si>
  <si>
    <t>ADDITIONAL WORK LAMP</t>
  </si>
  <si>
    <t>DX140; MECH. WEDGE LOCK COUPLER</t>
  </si>
  <si>
    <t>DX140, 0.75 CU. YD. 48" WIDTH DITCHING BUCKET</t>
  </si>
  <si>
    <t>DX140; 0.80 CU. YD. 60" WIDTH DITCHING BUCKET</t>
  </si>
  <si>
    <t>DX140H14BW1500</t>
  </si>
  <si>
    <t>1.39 CU. YD. 60" WIDTH CANADIAN DITCHING BUCKET</t>
  </si>
  <si>
    <t>DX140H14BW1500WL</t>
  </si>
  <si>
    <t>1.39 CU. YD. 60" WIDTH CANADIAN DITCHING BUCKET; FOR W/L COUPLER</t>
  </si>
  <si>
    <t>DX140LCR-5 HYD. QUICK COUPLER WITH INSTALL KIT</t>
  </si>
  <si>
    <t>0.30 CU. YD. 18" WIDTH BUCKET, INCLUDES WEAR SHROUDS</t>
  </si>
  <si>
    <t>HF40-018WL</t>
  </si>
  <si>
    <t>0.30 CU. YD. 18" WIDTH BUCKET, INCLUDES WEAR SHROUDS; FOR W/L COUPLER</t>
  </si>
  <si>
    <t>0.42 CU. YD. 24" WIDTH BUCKET, INCLUDES WEAR SHROUDS</t>
  </si>
  <si>
    <t>HF40-024WL</t>
  </si>
  <si>
    <t>0.42 CU. YD. 24" WIDTH BUCKET, INCLUDES WEAR SHROUDS; FOR W/L COUPLER</t>
  </si>
  <si>
    <t>0.56 CU. YD. 30" WIDTH BUCKET, INCLUDES WEAR SHROUDS</t>
  </si>
  <si>
    <t>HF40-030WL</t>
  </si>
  <si>
    <t>0.56 CU. YD. 30" WIDTH BUCKET, INCLUDES WEAR SHROUDS; FOR W/L COUPLER</t>
  </si>
  <si>
    <t>0.71 CU. YD. 36" WIDTH BUCKET, INCLUDES WEAR SHROUDS</t>
  </si>
  <si>
    <t>HF40-036WL</t>
  </si>
  <si>
    <t>0.71 CU. YD. 36" WIDTH BUCKET, INCLUDES WEAR SHROUDS; FOR W/L COUPLER</t>
  </si>
  <si>
    <t>0.85 CU. YD. 42" WIDTH BUCKET, INCLUDES WEAR SHROUDS</t>
  </si>
  <si>
    <t>HF40-042WL</t>
  </si>
  <si>
    <t>0.85 CU. YD. 42" WIDTH BUCKET, INCLUDES WEAR SHROUDS; FOR W/L COUPLER</t>
  </si>
  <si>
    <t>HYDRAULIC, MAIN PIN THUMB FOR 24" BUCKET; USED WITHOUT COUPLER</t>
  </si>
  <si>
    <t>HYDRAULIC, MAIN PIN THUMB FOR 30" BUCKET; USED WITHOUT COUPLER</t>
  </si>
  <si>
    <t>HYDRAULIC, MAIN PIN THUMB FOR 36" BUCKET; USED WITHOUT COUPLER</t>
  </si>
  <si>
    <t>HYDRAULIC, MAIN PIN THUMB FOR 42" BUCKET; USED WITHOUT COUPLER</t>
  </si>
  <si>
    <t>HYDRAULIC, MAIN PIN THUMB FOR 24" BUCKET; USED WITH COUPLER; NON-WEDGE LOCK</t>
  </si>
  <si>
    <t>HYDRAULIC, MAIN PIN THUMB FOR 30" BUCKET; USED WITH COUPLER; NON-WEDGE LOCK</t>
  </si>
  <si>
    <t>HYDRAULIC, MAIN PIN THUMB FOR 36" BUCKET; USED WITH COUPLER; NON-WEDGE LOCK</t>
  </si>
  <si>
    <t>HYDRAULIC, MAIN PIN THUMB FOR 42" BUCKET; USED WITH COUPLER; NON-WEDGE LOCK</t>
  </si>
  <si>
    <t>PRO-LINK THUMB FOR 24" BUCKET; USED WITHOUT COUPLER</t>
  </si>
  <si>
    <t>PRO-LINK THUMB FOR 30" BUCKET; USED WITHOUT COUPLER</t>
  </si>
  <si>
    <t>PRO-LINK THUMB FOR 36" BUCKET; USED WITHOUT COUPLER</t>
  </si>
  <si>
    <t>PRO-LINK THUMB FOR 42" BUCKET; USED WITHOUT COUPLER</t>
  </si>
  <si>
    <t>PRO-LINK THUMB FOR 24" BUCKET; USED WITH COUPLER; NON-WEDGE LOCK</t>
  </si>
  <si>
    <t>PRO-LINK THUMB FOR 30" BUCKET; USED WITH COUPLER; NON-WEDGE LOCK</t>
  </si>
  <si>
    <t>PRO-LINK THUMB FOR 36" BUCKET; USED WITH COUPLER; NON-WEDGE LOCK</t>
  </si>
  <si>
    <t>PRO-LINK THUMB FOR 42" BUCKET; USED WITH COUPLER; NON-WEDGE LOCK</t>
  </si>
  <si>
    <t>DX140LC-5 HYD. QUICK COUPLER WITH INSTALL KIT</t>
  </si>
  <si>
    <t>DX140LC-5QC65H1G3</t>
  </si>
  <si>
    <t>31.5" (800 mm) TRIPLE GROUSER SHOE</t>
  </si>
  <si>
    <t>35.4" (900 mm) TRIPLE GROUSER SHOE</t>
  </si>
  <si>
    <t>BOOM FLOATING PIPING</t>
  </si>
  <si>
    <t>BOOM FLOATING WITH BOOM LOCK</t>
  </si>
  <si>
    <t>SIDE AND REAR VIEW CAMERA</t>
  </si>
  <si>
    <t>110 V PLUG HEATER</t>
  </si>
  <si>
    <t>PLATE COMPACTOR -PCX114 FOR DX180,DX190W,DX210W</t>
  </si>
  <si>
    <t>DX180-DX225; MECH. WEDGE LOCK COUPLER</t>
  </si>
  <si>
    <t>0.75 CU. YD. 48" WIDTH DITCHING BUCKET</t>
  </si>
  <si>
    <t>0.80 CU. YD. 60" WIDTH DITCHING BUCKET</t>
  </si>
  <si>
    <t>0.98 CU. YD. 72" WIDTH DITCHING BUCKET</t>
  </si>
  <si>
    <t>DX180LC-5QC80H3G3</t>
  </si>
  <si>
    <t>DX180LC-5 HYD. QUICK COUPLER WITH INSTALL KIT</t>
  </si>
  <si>
    <t>1.64 CU. YD. 60" WIDTH HEAVY DUTY DITCHING BUCKET</t>
  </si>
  <si>
    <t>H18BW1500WL</t>
  </si>
  <si>
    <t>1.64 CU. YD. 60" WIDTH HEAVY DUTY DITCHING BUCKET; FOR W/L COUPLER</t>
  </si>
  <si>
    <t>1.89 CU. YD. 67" WIDTH HEAVY DUTY DITCHING BUCKET</t>
  </si>
  <si>
    <t>H18BW1700WL</t>
  </si>
  <si>
    <t>1.89 CU. YD. 67" WIDTH HEAVY DUTY DITCHING BUCKET; FOR W/L COUPLER</t>
  </si>
  <si>
    <t>0.38 CU. YD. 18" WIDTH BUCKET, INCLUDES WEAR SHROUDS</t>
  </si>
  <si>
    <t>HF46-018WL</t>
  </si>
  <si>
    <t>0.38 CU. YD. 18" WIDTH BUCKET, INCLUDES WEAR SHROUDS; FOR W/L COUPLER</t>
  </si>
  <si>
    <t>0.55 CU. YD. 24" WIDTH BUCKET, INCLUDES WEAR SHROUDS</t>
  </si>
  <si>
    <t>HF46-024WL</t>
  </si>
  <si>
    <t>0.55 CU. YD. 24" WIDTH BUCKET, INCLUDES WEAR SHROUDS; FOR W/L COUPLER</t>
  </si>
  <si>
    <t>0.72 CU. YD. 30" WIDTH BUCKET, INCLUDES WEAR SHROUDS</t>
  </si>
  <si>
    <t>HF46-030WL</t>
  </si>
  <si>
    <t>0.72 CU. YD. 30" WIDTH BUCKET, INCLUDES WEAR SHROUDS; FOR W/L COUPLER</t>
  </si>
  <si>
    <t>0.90 CU. YD. 36" WIDTH BUCKET, INCLUDES WEAR SHROUDS</t>
  </si>
  <si>
    <t>HF46-036WL</t>
  </si>
  <si>
    <t>0.90 CU. YD. 36" WIDTH BUCKET, INCLUDES WEAR SHROUDS; FOR W/L COUPLER</t>
  </si>
  <si>
    <t>1.08 CU. YD. 42" WIDTH BUCKET, INCLUDES WEAR SHROUDS</t>
  </si>
  <si>
    <t>HF46-042WL</t>
  </si>
  <si>
    <t>1.08 CU. YD. 42" WIDTH BUCKET, INCLUDES WEAR SHROUDS; FOR W/L COUPLER</t>
  </si>
  <si>
    <t>1.26 CU. YD. 48" WIDTH BUCKET, INCLUDES WEAR SHROUDS</t>
  </si>
  <si>
    <t>HF46-048WL</t>
  </si>
  <si>
    <t>1.26 CU. YD. 48" WIDTH BUCKET, INCLUDES WEAR SHROUDS; FOR W/L COUPLER</t>
  </si>
  <si>
    <t>HYDRAULIC THUMB; GENERIC 2 TINE; 11 INCH WIDE; USED WITHOUT COUPLER</t>
  </si>
  <si>
    <t>HYDRAULIC THUMB; GENERIC 4 TINE; 24 INCH WIDE; USED WITHOUT COUPLER</t>
  </si>
  <si>
    <t>HYDRAULIC THUMB; GENERIC 4 TINE; 24 INCH WIDE; USED WITH COUPLER</t>
  </si>
  <si>
    <t>HT7080DM-018</t>
  </si>
  <si>
    <t>HYDRAULIC, MAIN PIN THUMB FOR 18" BUCKET; USED WITHOUT COUPLER</t>
  </si>
  <si>
    <t>HYDRAULIC, MAIN PIN THUMB FOR 48" BUCKET; USED WITHOUT COUPLER</t>
  </si>
  <si>
    <t>HT7080QH-018</t>
  </si>
  <si>
    <t>HYDRAULIC, MAIN PIN THUMB FOR 18" BUCKET; USED WITH COUPLER; NON-WEDGE LOCK</t>
  </si>
  <si>
    <t>HYDRAULIC, MAIN PIN THUMB FOR 48" BUCKET; USED WITH COUPLER; NON-WEDGE LOCK</t>
  </si>
  <si>
    <t>HT70WL-036</t>
  </si>
  <si>
    <t>HYDRAULIC, MAIN PIN THUMB FOR 36" BUCKET; USED WITH COUPLER; WEDGE LOCK</t>
  </si>
  <si>
    <t>PL7080DM-018</t>
  </si>
  <si>
    <t>PRO-LINK THUMB FOR 18" BUCKET; USED WITHOUT COUPLER</t>
  </si>
  <si>
    <t>PRO-LINK THUMB FOR 48" BUCKET; USED WITHOUT COUPLER</t>
  </si>
  <si>
    <t>PL7080QH-018</t>
  </si>
  <si>
    <t>PRO-LINK THUMB FOR 18" BUCKET; USED WITH COUPLER; NON-WEDGE LOCK</t>
  </si>
  <si>
    <t>PRO-LINK THUMB FOR 48" BUCKET; USED WITH COUPLER; NON-WEDGE LOCK</t>
  </si>
  <si>
    <t>PRO-LINK THUMB FOR 36" BUCKET; USED WITH COUPLER; WEDGE LOCK</t>
  </si>
  <si>
    <t>TWO-WAY PIPING(PE3C)</t>
  </si>
  <si>
    <t>Boom Floating with Boom Lock</t>
  </si>
  <si>
    <t>PLATE COMPACTOR -PCX114 FOR DX225,DX235</t>
  </si>
  <si>
    <t>DXB170 BREAKER</t>
  </si>
  <si>
    <t>MECH.THUMB USED WITH COUPLER</t>
  </si>
  <si>
    <t>.93 CU. YD. 48" WIDTH DITCHING BUCKET</t>
  </si>
  <si>
    <t>.98 CU. YD. 60" WIDTH DITCHING BUCKET</t>
  </si>
  <si>
    <t>1.2 CU. YD. 72" WIDTH DITCHING BUCKET</t>
  </si>
  <si>
    <t>DX225LC-3QC80H1G3</t>
  </si>
  <si>
    <t>DX225LC-3 HYD. QUICK COUPLER WITH INSTALL KIT</t>
  </si>
  <si>
    <t>1.92 CU. YD. 60" WIDTH HEAVY DUTY DITCHING BUCKET</t>
  </si>
  <si>
    <t>H25BW1500WL</t>
  </si>
  <si>
    <t>1.92 CU. YD. 60" WIDTH HEAVY DUTY DITCHING BUCKET; FOR W/L COUPLER</t>
  </si>
  <si>
    <t>2.22 CU. YD. 67" WIDTH HEAVY DUTY DITCHING BUCKET</t>
  </si>
  <si>
    <t>H25BW1700WL</t>
  </si>
  <si>
    <t>2.22 CU. YD. 67" WIDTH HEAVY DUTY DITCHING BUCKET; FOR W/L COUPLER</t>
  </si>
  <si>
    <t>0.61 cu. yd. 24 WIDTH BUCKET, INCLUDES WEAR SHROUDS</t>
  </si>
  <si>
    <t>HF49-024WL</t>
  </si>
  <si>
    <t>0.61 cu. yd. 24" WIDTH BUCKET, INCLUDES WEAR SHROUDS; FOR W/L COUPLER</t>
  </si>
  <si>
    <t>0.82 cu. yd. 30 WIDTH BUCKET, INCLUDES WEAR SHROUDS</t>
  </si>
  <si>
    <t>HF49-030WL</t>
  </si>
  <si>
    <t>0.82 cu. yd. 30" WIDTH BUCKET, INCLUDES WEAR SHROUDS; FOR W/L COUPLER</t>
  </si>
  <si>
    <t>1.00 cu. yd. 36 WIDTH BUCKET, INCLUDES WEAR SHROUDS</t>
  </si>
  <si>
    <t>HF49-036WL</t>
  </si>
  <si>
    <t>1.00 cu. yd. 36" WIDTH BUCKET, INCLUDES WEAR SHROUDS; FOR W/L COUPLER</t>
  </si>
  <si>
    <t>1.20 cu. yd. 42 WIDTH BUCKET, INCLUDES WEAR SHROUDS</t>
  </si>
  <si>
    <t>HF49-042WL</t>
  </si>
  <si>
    <t>1.20 cu. yd. 42" WIDTH BUCKET, INCLUDES WEAR SHROUDS; FOR W/L COUPLER</t>
  </si>
  <si>
    <t>1.45 cu. yd. 48 WIDTH BUCKET, INCLUDES WEAR SHROUDS</t>
  </si>
  <si>
    <t>HF49-048WL</t>
  </si>
  <si>
    <t>1.45 cu. yd. 48" WIDTH BUCKET, INCLUDES WEAR SHROUDS; FOR W/L COUPLER</t>
  </si>
  <si>
    <t>HYDRAULIC, MAIN PIN THUMB FOR 48" BUCKET; USED WITH COUPLER; NON WEDGE LOCK</t>
  </si>
  <si>
    <t>HT80WL-036</t>
  </si>
  <si>
    <t>HT80WL-042</t>
  </si>
  <si>
    <t>HYDRAULIC, MAIN PIN THUMB FOR 42" BUCKET; USED WITH COUPLER; WEDGE LOCK</t>
  </si>
  <si>
    <t>LP25BW1850</t>
  </si>
  <si>
    <t>1.67 CU. YD. 73" WIDTH HEAVY DUTY DITCHING BUCKET</t>
  </si>
  <si>
    <t>LP25BW1850WL</t>
  </si>
  <si>
    <t>1.66 CU. YD. 73" WIDTH HEAVY DUTY DITCHING BUCKET; FOR W/L COUPLER</t>
  </si>
  <si>
    <t>PL80WL-036</t>
  </si>
  <si>
    <t>PL80WL-042</t>
  </si>
  <si>
    <t>PRO-LINK THUMB FOR 42" BUCKET; USED WITH COUPLER; WEDGE LOCK</t>
  </si>
  <si>
    <t>BREAKER KIT (B) SINGLE ACTING HKX</t>
  </si>
  <si>
    <t>DX235HK2</t>
  </si>
  <si>
    <t>THUMB KIT [T] DOUBLE ACTING HKX PIPING E</t>
  </si>
  <si>
    <t>BREAKER / THUMB [BT] SINGLE &amp; DOUBLE ACT</t>
  </si>
  <si>
    <t>DX235LCR-5QC80H1G3</t>
  </si>
  <si>
    <t>DX235LCR-5 HYD. QUICK COUPLER WITH INSTALL KIT</t>
  </si>
  <si>
    <t>PLATE COMPACTOR - PCX220 FOR DX255</t>
  </si>
  <si>
    <t>PLATE COMPACTOR -PCX114 FOR DX255</t>
  </si>
  <si>
    <t>DX255H25BW1500WL</t>
  </si>
  <si>
    <t>DX255H25BW1700WL</t>
  </si>
  <si>
    <t>DX255HF49-024</t>
  </si>
  <si>
    <t>DX255; 0.61 CU. YD. 24" WIDTH BUCKET</t>
  </si>
  <si>
    <t>DX255HF49-030</t>
  </si>
  <si>
    <t>DX255; 0.82 CU. YD. 30" WIDTH BUCKET</t>
  </si>
  <si>
    <t>DX255HF49-036</t>
  </si>
  <si>
    <t>DX255; 1.00 CU. YD. 36" WIDTH BUCKET</t>
  </si>
  <si>
    <t>DX255HF49-042</t>
  </si>
  <si>
    <t>DX255; 1.20 CU. YD. 42" WIDTH BUCKET</t>
  </si>
  <si>
    <t>DX255HF49-048</t>
  </si>
  <si>
    <t>DX255; 1.45 CU. YD. 48" WIDTH BUCKET</t>
  </si>
  <si>
    <t>DX255LC-5QC80H1G3</t>
  </si>
  <si>
    <t>DX255LC-5 HYD. QUICK COUPLER WITH INSTALL KIT</t>
  </si>
  <si>
    <t>DX255LP25BW1850WL</t>
  </si>
  <si>
    <t>850MM SHOE</t>
  </si>
  <si>
    <t>DXB260 BREAKER FOR DX300</t>
  </si>
  <si>
    <t>PLATE COMPACTOR -PCX220 FOR DX300</t>
  </si>
  <si>
    <t>DX300 MECH WEDGE LOCK COUPLER WITH CUSTOM PINS</t>
  </si>
  <si>
    <t>1.3 CU. YD. 60" WIDTH DITCHING BUCKET</t>
  </si>
  <si>
    <t>DX300LC-5QC90H1G3</t>
  </si>
  <si>
    <t>DX300LC-5 HYD. QUICK COUPLER WITH INSTALL KIT</t>
  </si>
  <si>
    <t>2.78 CU. YD. 73" WIDTH HEAVY DUTY DITCHING BUCKET</t>
  </si>
  <si>
    <t>H30BW1850WL</t>
  </si>
  <si>
    <t>2.78 CU. YD. 73" WIDTH HEAVY DUTY DITCHING BUCKET; FOR W/L COUPLER</t>
  </si>
  <si>
    <t>0.66 CU. YD. 24" WIDTH BUCKET, INCLUDES WEAR SHROUDS</t>
  </si>
  <si>
    <t>HF50-024WL</t>
  </si>
  <si>
    <t>0.66 CU. YD. 24" WIDTH BUCKET, INCLUDES WEAR SHROUDS; FOR W/L COUPLER</t>
  </si>
  <si>
    <t>0.89 CU. YD. 30" WIDTH BUCKET, INCLUDES WEAR SHROUDS</t>
  </si>
  <si>
    <t>HF50-030WL</t>
  </si>
  <si>
    <t>0.89 CU. YD. 30" WIDTH BUCKET, INCLUDES WEAR SHROUDS; FOR W/L COUPLER</t>
  </si>
  <si>
    <t>1.13 CU. YD. 36" WIDTH BUCKET, INCLUDES WEAR SHROUDS</t>
  </si>
  <si>
    <t>HF50-036WL</t>
  </si>
  <si>
    <t>1.13 CU. YD. 36" WIDTH BUCKET, INCLUDES WEAR SHROUDS; FOR W/L COUPLER</t>
  </si>
  <si>
    <t>1.35 CU. YD. 42" WIDTH BUCKET, INCLUDES WEAR SHROUDS</t>
  </si>
  <si>
    <t>HF50-042WL</t>
  </si>
  <si>
    <t>1.35 CU. YD. 42" WIDTH BUCKET, INCLUDES WEAR SHROUDS; FOR W/L COUPLER</t>
  </si>
  <si>
    <t>1.59 CU. YD. 48" WIDTH BUCKET, INCLUDES WEAR SHROUDS</t>
  </si>
  <si>
    <t>HF50-048WL</t>
  </si>
  <si>
    <t>1.59 CU. YD. 48" WIDTH BUCKET, INCLUDES WEAR SHROUDS; FOR W/L COUPLER</t>
  </si>
  <si>
    <t>1.94 CU YD. 54" WIDTH BUCKET, INCLUDES WEAR SHROUDS</t>
  </si>
  <si>
    <t>HF50-054WL</t>
  </si>
  <si>
    <t>1.94 CU YD. 54" WIDTH BUCKET, INCLUDES WEAR SHROUDS; FOR W/L COUPLER</t>
  </si>
  <si>
    <t>2.17 CU. YD. 60" WIDTH BUCKET, INCLUDES WEAR SHROUDS</t>
  </si>
  <si>
    <t>HF50-060WL</t>
  </si>
  <si>
    <t>2.17 CU. YD. 60" WIDTH BUCKET, INCLUDES WEAR SHROUDS; FOR W/L COUPLER</t>
  </si>
  <si>
    <t>HYDRAULIC THUMB; GENERIC 2 TINE; 12 INCH WIDE; USED WITHOUT COUPLER</t>
  </si>
  <si>
    <t>HYDRAULIC, MAIN PIN THUMB FOR 54" BUCKET; USED WITHOUT COUPLER</t>
  </si>
  <si>
    <t>HYDRAULIC, MAIN PIN THUMB FOR 54" BUCKET; USED WITH COUPLER; NON-WEDGE LOCK</t>
  </si>
  <si>
    <t>HT90WL-042</t>
  </si>
  <si>
    <t>PRO-LINK THUMB FOR 54" BUCKET; USED WITHOUT COUPLER</t>
  </si>
  <si>
    <t>PRO-LINK THUMB FOR 54" BUCKET; USED WITH COUPLER; NON-WEDGE LOCK</t>
  </si>
  <si>
    <t>PL90WL-042</t>
  </si>
  <si>
    <t>DXB260 BREAKER FOR DX350</t>
  </si>
  <si>
    <t>PLATE COMPACTOR -PCX220 FOR DX350</t>
  </si>
  <si>
    <t>DX350; MECH. WEDGE LOCK COUPLER WITH CUSTOM PIN</t>
  </si>
  <si>
    <t>DX350BS960</t>
  </si>
  <si>
    <t>1.26 CU. YD. 60" WIDTH DITCHING BUCKET</t>
  </si>
  <si>
    <t>DX350BS972</t>
  </si>
  <si>
    <t>DX350BS984</t>
  </si>
  <si>
    <t>3.26 CU. YD. 73" WIDTH HEAVY DUTY DITCHING BUCKET</t>
  </si>
  <si>
    <t>DX350H38BW1850WL</t>
  </si>
  <si>
    <t>3.26 CU. YD. 73" WIDTH HEAVY DUTY DITCHING BUCKET; FOR W/L COUPLER</t>
  </si>
  <si>
    <t>DX350LC-5QH100HAL</t>
  </si>
  <si>
    <t>DX350LC-5 HYD. QUICK COUPLER WITH INSTALL KIT</t>
  </si>
  <si>
    <t>GENERIC MECH.THUMB USED W/O COUPLER</t>
  </si>
  <si>
    <t>1.00 CU YD. 30" WIDTH BUCKET, INCLUDES WEAR SHROUDS</t>
  </si>
  <si>
    <t>HF58-030WL</t>
  </si>
  <si>
    <t>1.00 CU YD. 30" WIDTH BUCKET, INCLUDES WEAR SHROUDS; FOR W/L COUPLER</t>
  </si>
  <si>
    <t>1.28 CU YD. 36" WIDTH BUCKET, INCLUDES WEAR SHROUDS</t>
  </si>
  <si>
    <t>HF58-036WL</t>
  </si>
  <si>
    <t>1.28 CU YD. 36" WIDTH BUCKET, INCLUDES WEAR SHROUDS; FOR W/L COUPLER</t>
  </si>
  <si>
    <t>1.82 CU YD. 48" WIDTH BUCKET, INCLUDES WEAR SHROUDS</t>
  </si>
  <si>
    <t>HF58-048WL</t>
  </si>
  <si>
    <t>1.82 CU YD. 48" WIDTH BUCKET, INCLUDES WEAR SHROUDS; FOR W/L COUPLER</t>
  </si>
  <si>
    <t>2.10 CU YD. 54" WIDTH BUCKET, INCLUDES WEAR SHROUDS</t>
  </si>
  <si>
    <t>HF58-054WL</t>
  </si>
  <si>
    <t>2.10 CU YD. 54" WIDTH BUCKET, INCLUDES WEAR SHROUDS; FOR W/L COUPLER</t>
  </si>
  <si>
    <t>2.38 CU YD. 60" WIDTH BUCKET, INCLUDES WEAR SHROUDS</t>
  </si>
  <si>
    <t>HF58-060WL</t>
  </si>
  <si>
    <t>2.38 CU YD. 60" WIDTH BUCKET, INCLUDES WEAR SHROUDS; FOR W/L COUPLER</t>
  </si>
  <si>
    <t>HT100-110WL-048</t>
  </si>
  <si>
    <t>HYDRAULIC, MAIN PIN THUMB FOR 48" BUCKET; USED WITH COUPLER; WEDGE LOCK</t>
  </si>
  <si>
    <t>HT100-110WL-054</t>
  </si>
  <si>
    <t>HYDRAULIC, MAIN PIN THUMB FOR 54" BUCKET; USED WITH COUPLER; WEDGE LOCK</t>
  </si>
  <si>
    <t>HYDRAULIC, MAIN PIN THUMB FOR 60" BUCKET; USED WITHOUT COUPLER</t>
  </si>
  <si>
    <t>HYDRAULIC, MAIN PIN THUMB FOR 60" BUCKET; USED WITH COUPLER; NON-WEDGE LOCK</t>
  </si>
  <si>
    <t>PL100-110WL-048</t>
  </si>
  <si>
    <t>PRO-LINK THUMB FOR 48" BUCKET; USED WITH COUPLER; WEDGE LOCK</t>
  </si>
  <si>
    <t>PL100-110WL-054</t>
  </si>
  <si>
    <t>PRO-LINK THUMB FOR 54" BUCKET; USED WITH COUPLER; WEDGE LOCK</t>
  </si>
  <si>
    <t>PRO-LINK THUMB FOR 60" BUCKET; USED WITHOUT COUPLER</t>
  </si>
  <si>
    <t>PRO-LINK THUMB FOR 60" BUCKET; USED WITH COUPLER; NON-WEDGE LOCK</t>
  </si>
  <si>
    <t>29.5" (750 mm) TRIPLE GROUSER SHOE</t>
  </si>
  <si>
    <t>PLATE COMPACTOR -PCX220 FOR DX420</t>
  </si>
  <si>
    <t>DX420; MECH. WEDGE LOCK COUPLER WITH CUSTOM PINS</t>
  </si>
  <si>
    <t>DX420LC-5QH110HAL</t>
  </si>
  <si>
    <t>DX420LC-5 HYD. QUICK COUPLER WITH INSTALL KIT</t>
  </si>
  <si>
    <t>H38BW1850</t>
  </si>
  <si>
    <t>H38BW1850WL</t>
  </si>
  <si>
    <t>1.52 CU. YD. 36 WIDTH BUCKET, INCLUDES WEAR SHROUDS</t>
  </si>
  <si>
    <t>HF60-036WL</t>
  </si>
  <si>
    <t>1.52 CU. YD. 36 WIDTH BUCKET, INCLUDES WEAR SHROUDS; FOR W/L COUPLER</t>
  </si>
  <si>
    <t>2.17 CU. YD. 48 WIDTH BUCKET, INCLUDES WEAR SHROUDS</t>
  </si>
  <si>
    <t>HF60-048WL</t>
  </si>
  <si>
    <t>2.17 CU. YD. 48 WIDTH BUCKET, INCLUDES WEAR SHROUDS; FOR W/L COUPLER</t>
  </si>
  <si>
    <t>2.51 CU.YD. 54 WIDTH BUCKET, INCLUDES WEAR SHROUDS</t>
  </si>
  <si>
    <t>HF60-054WL</t>
  </si>
  <si>
    <t>2.51 CU.YD. 54 WIDTH BUCKET, INCLUDES WEAR SHROUDS; FOR W/L COUPLER</t>
  </si>
  <si>
    <t>2.85 CU. YD. 60 WIDTH BUCKET, INCLUDES WEAR SHROUDS</t>
  </si>
  <si>
    <t>HF60-060WL</t>
  </si>
  <si>
    <t>2.85 CU. YD. 60 WIDTH BUCKET, INCLUDES WEAR SHROUDS; FOR W/L COUPLER</t>
  </si>
  <si>
    <t>3.26 CU. YD. 66" WIDTH BUCKET, INCLUDES WEAR SHROUDS</t>
  </si>
  <si>
    <t>HF60-066WL</t>
  </si>
  <si>
    <t>3.26 CU. YD. 66" WIDTH BUCKET, INCLUDES WEAR SHROUDS; FOR W/L COUPLER</t>
  </si>
  <si>
    <t>PLATE COMPACTOR -PCX220 FOR DX480/DX520</t>
  </si>
  <si>
    <t>DX490-DX530; MECH WEDGE LOCK COUPLER WITH CUSTOM PINS</t>
  </si>
  <si>
    <t>DX490LC-5QH120-H</t>
  </si>
  <si>
    <t>DX490LC-5 HYD. QUICK COUPLER WITH INSTALL KIT</t>
  </si>
  <si>
    <t>4.84 CU. YD. 85" WIDTH HEAVY DUTY DITCHING BUCKET</t>
  </si>
  <si>
    <t>H52BW2150WL</t>
  </si>
  <si>
    <t>4.84 CU. YD. 85" WIDTH HEAVY DUTY DITCHING BUCKET; FOR W/L COUPLER</t>
  </si>
  <si>
    <t>2.13 CU YD 42" WIDTH BUCKET, INCLUDES WEAR SHROUDS</t>
  </si>
  <si>
    <t>HF65-042WL</t>
  </si>
  <si>
    <t>2.13 CU YD 42" WIDTH BUCKET, INCLUDES WEAR SHROUDS; FOR W/L COUPLER</t>
  </si>
  <si>
    <t>2.50 CU YD 48" WIDTH BUCKET, INCLUDES WEAR SHROUDS</t>
  </si>
  <si>
    <t>HF65-048WL</t>
  </si>
  <si>
    <t>2.50 CU YD 48" WIDTH BUCKET, INCLUDES WEAR SHROUDS; FOR W/L COUPLER</t>
  </si>
  <si>
    <t>2.90 CU YD 54" WIDTH BUCKET, INCLUDES WEAR SHROUDS</t>
  </si>
  <si>
    <t>HF65-054WL</t>
  </si>
  <si>
    <t>2.90 CU YD 54" WIDTH BUCKET, INCLUDES WEAR SHROUDS; FOR W/L COUPLER</t>
  </si>
  <si>
    <t>3.27 CU YD 60" WIDTH BUCKET, INCLUDES WEAR SHROUDS</t>
  </si>
  <si>
    <t>HF65-060WL</t>
  </si>
  <si>
    <t>3.27 CU YD 60" WIDTH BUCKET, INCLUDES WEAR SHROUDS; FOR W/L COUPLER</t>
  </si>
  <si>
    <t>3.59 CU. YD. 66" WIDTH BUCKET, INCLUDES WEAR SHROUDS</t>
  </si>
  <si>
    <t>HF65-066WL</t>
  </si>
  <si>
    <t>3.59 CU. YD. 66" WIDTH BUCKET, INCLUDES WEAR SHROUDS; FOR W/L COUPLER</t>
  </si>
  <si>
    <t>HF65-072</t>
  </si>
  <si>
    <t>3.96 CU YD 72" WIDTH BUCKET, INCLUDES WEAR SHROUDS</t>
  </si>
  <si>
    <t>DX530LC-5QH120-H</t>
  </si>
  <si>
    <t>DX530LC-5 HYD. QUICK COUPLER WITH INSTALL KIT</t>
  </si>
  <si>
    <t>BOOM &amp; ARM LOCK VALVE MONO BOOM</t>
  </si>
  <si>
    <t>BOOM FLOATING W/O BOOM LOCK VALVE</t>
  </si>
  <si>
    <t>REQUIRES LOCK VALVE LBA, LOB, ABA, OR AOB</t>
  </si>
  <si>
    <t>UPPER &amp; LOWER FRONT WINDOW GUARD</t>
  </si>
  <si>
    <t>LOWER GUARD ONLY</t>
  </si>
  <si>
    <t>WOH</t>
  </si>
  <si>
    <t>WATER SEPARATOR WITHOUT HEATER</t>
  </si>
  <si>
    <t>110V BLOCK HEATER</t>
  </si>
  <si>
    <t>DX140W-5QC65H1G3</t>
  </si>
  <si>
    <t>DX140W-5 HYD. QUICK COUPLER WITH INSTALL KIT</t>
  </si>
  <si>
    <t>2.6M ARM</t>
  </si>
  <si>
    <t>BOOM FLOATING W/O LOCK VALVE</t>
  </si>
  <si>
    <t>BOOM &amp; ARM LOCK VALVE</t>
  </si>
  <si>
    <t>2 ADDITIONAL WORK LAMPS</t>
  </si>
  <si>
    <t>6 ADDITIONAL WORK LAMPS</t>
  </si>
  <si>
    <t>DX190W-5QC80H3G3</t>
  </si>
  <si>
    <t>DX190W-5 HYD. QUICK COUPLER WITH INSTALL KIT</t>
  </si>
  <si>
    <t>FLOATING WITHOUT BOOM LOCK V/V</t>
  </si>
  <si>
    <t>SIDE VIEW CAMERA</t>
  </si>
  <si>
    <t>FOGS</t>
  </si>
  <si>
    <t>2 ADDITIONAL WORKING LAMP</t>
  </si>
  <si>
    <t>6 ADDITIONAL WORKING LAMP</t>
  </si>
  <si>
    <t>OVERLOAD WARNING DEVICE</t>
  </si>
  <si>
    <t>PLUG HEATER</t>
  </si>
  <si>
    <t>ADDITIONAL 12V SOCKET</t>
  </si>
  <si>
    <t>12V</t>
  </si>
  <si>
    <t>Light Bar, Cab Roof</t>
  </si>
  <si>
    <t>Without Scissor Type Tailgate</t>
  </si>
  <si>
    <t>TGT</t>
  </si>
  <si>
    <t>Scissor Type Tailgate</t>
  </si>
  <si>
    <t>Side Body Extensions 6"</t>
  </si>
  <si>
    <t>Without Dump Body</t>
  </si>
  <si>
    <t>With Dump Body</t>
  </si>
  <si>
    <t>Without Hoist Cylinders</t>
  </si>
  <si>
    <t>With Hoist Cylinders</t>
  </si>
  <si>
    <t>High Performance Seat</t>
  </si>
  <si>
    <t>Webasto Heating System</t>
  </si>
  <si>
    <t>Engine Block Heater, 110V</t>
  </si>
  <si>
    <t>Work light Kit</t>
  </si>
  <si>
    <t>Work Light Kit (Rear and Front)</t>
  </si>
  <si>
    <t>Work light Kit LED</t>
  </si>
  <si>
    <t>Work Light Kit LED (Rear and Front)</t>
  </si>
  <si>
    <t>Shop manual</t>
  </si>
  <si>
    <t>Tires</t>
  </si>
  <si>
    <t>75B</t>
  </si>
  <si>
    <t>Exchange to 750/65R25 Bridgestone</t>
  </si>
  <si>
    <t>75T</t>
  </si>
  <si>
    <t>Exchange to 750/65R25 Techking</t>
  </si>
  <si>
    <t>Exchange to 23.5R25 VLT Bridgestone</t>
  </si>
  <si>
    <t>TSB</t>
  </si>
  <si>
    <t>Exchange to 23.5R25 VLTS Bridgestone</t>
  </si>
  <si>
    <t>SR1</t>
  </si>
  <si>
    <t>Spare Rim Only 23.5R25</t>
  </si>
  <si>
    <t>SR2</t>
  </si>
  <si>
    <t>Spare Rim Only 750/65R25</t>
  </si>
  <si>
    <t>Spare Wheel (tire+rim)</t>
  </si>
  <si>
    <t>SW3</t>
  </si>
  <si>
    <t>Spare Tire and Rim 23.5R25 Techking ETLT</t>
  </si>
  <si>
    <t>EEH</t>
  </si>
  <si>
    <t>Engine Block Heater 240V, excl NA</t>
  </si>
  <si>
    <t>ENGINE BLOCK HEATER 120V FOR NA</t>
  </si>
  <si>
    <t>87T</t>
  </si>
  <si>
    <t>Exchange to 875/65R29 Wide Techking</t>
  </si>
  <si>
    <t>TKG</t>
  </si>
  <si>
    <t>Standard Tires</t>
  </si>
  <si>
    <t>Spare Rim Only for 29.5R25 Tire</t>
  </si>
  <si>
    <t>Spare Rim Only for 875/65R29 Tire</t>
  </si>
  <si>
    <t>S10</t>
  </si>
  <si>
    <t>Spare Tire And Rim 29.5R25 XADN Michelin E3</t>
  </si>
  <si>
    <t>S11</t>
  </si>
  <si>
    <t>Spare Tire And Rim 29.5R25 VLT Bridgestone VLT</t>
  </si>
  <si>
    <t>Contract  Price</t>
  </si>
  <si>
    <t>DL200TC-5 Wheel Loader</t>
  </si>
  <si>
    <t>DL200TC-5-US10</t>
  </si>
  <si>
    <t>2016 Product Price Pages</t>
  </si>
  <si>
    <t>QUICK COUPLER, DL200TC-5, JRB STYLE</t>
  </si>
  <si>
    <t>QUICK COUPLER, DL200TC-5, ISO STYLE</t>
  </si>
  <si>
    <t>DL200-5 High Lift Wheel Loader</t>
  </si>
  <si>
    <t>DL220-5 High Lift Wheel Loader</t>
  </si>
  <si>
    <t>DL250-5 High Lift Wheel Loader</t>
  </si>
  <si>
    <t>DL300-5 High Lift Wheel Loader</t>
  </si>
  <si>
    <t>DL350-5 High Lift Wheel Loader</t>
  </si>
  <si>
    <t>DL420-5 High Lift Wheel Loader</t>
  </si>
  <si>
    <t>DL450-5 High Lift Wheel Loader</t>
  </si>
  <si>
    <t>DL550-5 High Lift Wheel Loader</t>
  </si>
  <si>
    <t>DL200-5 Standard Lift Wheel Loader</t>
  </si>
  <si>
    <t>DL200TC-5 Tool Carrier Wheel Loader</t>
  </si>
  <si>
    <t>DL220-5 Standard Lift Wheel Loader</t>
  </si>
  <si>
    <t>DL250-5 Standard Lift Wheel Loader</t>
  </si>
  <si>
    <t>DL300-5 Standard Lift Wheel Loader</t>
  </si>
  <si>
    <t>DL350-5 Standard Lift Wheel Loader</t>
  </si>
  <si>
    <t>DL420-5 Standard Lift Wheel Loader</t>
  </si>
  <si>
    <t>DL450-5 Standard Lift Wheel Loader</t>
  </si>
  <si>
    <t>DL550-5 Standard Lift Wheel Loader</t>
  </si>
  <si>
    <t>DL220-5 Locking Differential Wheel Loader</t>
  </si>
  <si>
    <t>DL250-5 Locking Differential Wheel Loader</t>
  </si>
  <si>
    <t>DL250TC-5 Locking Differential Wheel Loader</t>
  </si>
  <si>
    <t>DL300-5 Locking Differential Wheel Loader</t>
  </si>
  <si>
    <t>DL350-5 Locking Differential Wheel Loader</t>
  </si>
  <si>
    <t>DL420-5 Locking Differential Wheel Loader</t>
  </si>
  <si>
    <t>DL450-5 Locking Differential Wheel Loader</t>
  </si>
  <si>
    <t>DL220-5 High Lift w/ Locking Diff. Wheel Loader</t>
  </si>
  <si>
    <t>DL250-5 High Lift w/ Locking Diff. Wheel Loader</t>
  </si>
  <si>
    <t>DL300-5 High Lift w/ Locking Diff. Wheel Loader</t>
  </si>
  <si>
    <t>DL350-5 High Lift w/ Locking Diff. Wheel Loader</t>
  </si>
  <si>
    <t>DL420-5 High Lift w/ Locking Diff. Wheel Loader</t>
  </si>
  <si>
    <t>DL450-5 High Lift w/ Locking Diff. Wheel Loader</t>
  </si>
  <si>
    <t>GPBKT;100.4 IN; 3.0YD PIN ON; BOCE</t>
  </si>
  <si>
    <t>GPBKT;100.4 IN; 3.0YD PIN ON; BOT</t>
  </si>
  <si>
    <t>GPBKT;100.4 IN; 3.0YD JRB QC; BOCE</t>
  </si>
  <si>
    <t>GPBKT;100.4 IN; 3.0YD JRB QC; BOT</t>
  </si>
  <si>
    <t>GPBKT;100.4 IN; 3.0YD ISO QC; BOCE</t>
  </si>
  <si>
    <t>GPBKT;100.4 IN; 3.0YD ISO QC; BOT</t>
  </si>
  <si>
    <t>QUICK COUPLER; DL220-5 ISO SYTLE</t>
  </si>
  <si>
    <t>QUICK COUPLER; DL220-5 JRB STYLE</t>
  </si>
  <si>
    <t>LMBKT; 114IN 4.5YD; PIN ON; BOCE</t>
  </si>
  <si>
    <t>LMBKT; 114IN 4.5YD; JRB QC; BOCE</t>
  </si>
  <si>
    <t>LMBKT; 114IN 4.5YD; ISO QC; BOCE</t>
  </si>
  <si>
    <t>DL250TC-5 Tool Carrier Wheel Loader</t>
  </si>
  <si>
    <t>GPBKT; 114 IN; 3.50 YD; JRB QC; BOT</t>
  </si>
  <si>
    <t>GPBKT; 114 IN 3.50 YD; JRB QC; BOCE</t>
  </si>
  <si>
    <t>QUICK COUPLER, DL300-5 ISO STYLE</t>
  </si>
  <si>
    <t>QUICK COUPLER, DL300-5 JRB STYLE</t>
  </si>
  <si>
    <t>Page(s)</t>
  </si>
  <si>
    <t xml:space="preserve">DX140LC-5 No Front Excavator </t>
  </si>
  <si>
    <t>DX140LC-5 Standard Excavator</t>
  </si>
  <si>
    <t>DX140LC-5 Standard w/ Dozer Blade Excavator</t>
  </si>
  <si>
    <t>US-30</t>
  </si>
  <si>
    <t>US-40</t>
  </si>
  <si>
    <t>DX140LCR-5 Standard Excavator</t>
  </si>
  <si>
    <t>DX180LC-5 No Front Excavator</t>
  </si>
  <si>
    <t>DX180LC-5 Standard Excavator</t>
  </si>
  <si>
    <t>DX180LC-5 Long Arm Excavator</t>
  </si>
  <si>
    <t>DX180LC-5 Standrad Excavator w/ Dozer Blade</t>
  </si>
  <si>
    <t>US-50</t>
  </si>
  <si>
    <t>DX180LC-5 Narrow Track Excavator</t>
  </si>
  <si>
    <t>US-60</t>
  </si>
  <si>
    <t>DX225LC-5 No Front Excavator</t>
  </si>
  <si>
    <t>DX225LC-5 Standard Excavator</t>
  </si>
  <si>
    <t>DX225LC-5 Long Arm Excavator</t>
  </si>
  <si>
    <t>DX225LC-5 Standard Excavator w/ Dozer Blade</t>
  </si>
  <si>
    <t>DX225LC-5 Super Long Reach Excavator</t>
  </si>
  <si>
    <t>DX235LCR-5 Standard Reduced Swing Excavator</t>
  </si>
  <si>
    <t>DX235LCR-5 Standard Excavator w/Dozer</t>
  </si>
  <si>
    <t>DX255LC-5 No Front Excavator</t>
  </si>
  <si>
    <t>DX255LC-5 Standard Excavator</t>
  </si>
  <si>
    <t>DX255LC-5 Long Arm Excavator</t>
  </si>
  <si>
    <t>DX300LC-5 No Front Excavator</t>
  </si>
  <si>
    <t>DX300LC-5 Standard Excavator</t>
  </si>
  <si>
    <t>DX300LC-5 Super Long Reach Excavator</t>
  </si>
  <si>
    <t>DX300LC-5 Long Arm Excavator</t>
  </si>
  <si>
    <t>US-90</t>
  </si>
  <si>
    <t>DX300LC-5 Material Handler</t>
  </si>
  <si>
    <t>DX490LC-5 Long Arm Excavator</t>
  </si>
  <si>
    <t>DX490LC-5 Standard Excavator</t>
  </si>
  <si>
    <t>DX490LC-5 No Front Excavator</t>
  </si>
  <si>
    <t>DX420LC-5 Long Arm Excavator</t>
  </si>
  <si>
    <t>DX420LC-5 Standard Excavator</t>
  </si>
  <si>
    <t>DX420LC-5 No Front Excavator</t>
  </si>
  <si>
    <t>DX350LC-5 Long Arm Excavator</t>
  </si>
  <si>
    <t>DX350LC-5 Standard Excavator</t>
  </si>
  <si>
    <t>DX350LC-5 No Front Excavator</t>
  </si>
  <si>
    <t>DX530LC-5 No Front Excavator</t>
  </si>
  <si>
    <t>DX530LC-5 Standard Excavator</t>
  </si>
  <si>
    <t>DX530LC-5 Long Arm Excavator</t>
  </si>
  <si>
    <t>DX530LC-5 Super Long Reach Excavator</t>
  </si>
  <si>
    <t>DX140W-5 No Front Wheeled Ex F&amp;R Outr</t>
  </si>
  <si>
    <t>DX140W-5 Mono Boom Frt. Dozer Rear Outr.</t>
  </si>
  <si>
    <t>DX140W-5 Mono Boom Frt. &amp; Rear Outr</t>
  </si>
  <si>
    <t>DX140W-5 Artic Boom Frt. Dozer &amp; Rear Outr.</t>
  </si>
  <si>
    <t>DX140W-5 Artic Boom Frt. &amp; Rear Outr</t>
  </si>
  <si>
    <t>DX190W-5 No Front Wheeled Ex F&amp;R Outr</t>
  </si>
  <si>
    <t>DX190W-5 Mono Boom Frt. Dozer Rear Outr.</t>
  </si>
  <si>
    <t>DX190W-5 Mono Boom Frt. &amp; Rear Outr</t>
  </si>
  <si>
    <t>DX190W-5 Artic Boom Frt. Dozer &amp; Rear Outr.</t>
  </si>
  <si>
    <t>DX190W-5 Artic Boom Frt. &amp; Rear Outr</t>
  </si>
  <si>
    <t>DX210W-5 No Front Wheeled Ex F&amp;R Outr</t>
  </si>
  <si>
    <t>DX210W-5 Mono Boom Frt. Dozer Rear Outr.</t>
  </si>
  <si>
    <t>DX210W-5 Mono Boom Frt. &amp; Rear Outr</t>
  </si>
  <si>
    <t>DX210W-5 Artic Boom Frt. Dozer &amp; Rear Outr.</t>
  </si>
  <si>
    <t>DX210W-5 Artic Boom Frt. &amp; Rear Outr</t>
  </si>
  <si>
    <t>DX210W-5 Material Handler - No Attachment</t>
  </si>
  <si>
    <t>DX140LCR-5 Standard w/ Dozer Blade Excavator</t>
  </si>
  <si>
    <t>1 Yrd ROTATE SCRAP GRAPPLE</t>
  </si>
  <si>
    <t>58 IN. MAGNET</t>
  </si>
  <si>
    <t>KIT 15KW GENSET DX300-5</t>
  </si>
  <si>
    <t>SHACKLE ADAPTER</t>
  </si>
  <si>
    <t>40 IN. MAGNET</t>
  </si>
  <si>
    <t>Lamp for CABIN Guard</t>
  </si>
  <si>
    <t>GDL</t>
  </si>
  <si>
    <t>HYDRAULIC ELEVATING CABIN</t>
  </si>
  <si>
    <t>HEC</t>
  </si>
  <si>
    <t>MATERIAL HANDLER UNDERCARRIAGE</t>
  </si>
  <si>
    <t>UND</t>
  </si>
  <si>
    <t>V-SHAPE UPPER SIDE GUARDS</t>
  </si>
  <si>
    <t>GUA</t>
  </si>
  <si>
    <t>DX300MH-5 MATERIAL HANDLER (WITHOUT ATTACHMENT)</t>
  </si>
  <si>
    <t>GRAPPLE READY HYDRAULICS (OPEN, CLOSE AND ROTATE)</t>
  </si>
  <si>
    <t>25' 7" (7.8 M) BOOM WITH LOCK VALVES</t>
  </si>
  <si>
    <t>17' 9" (5.4 M) DROOP NOSE ARM WITH LOCK VALVE</t>
  </si>
  <si>
    <t>31.5 " (800 mm) TRIPPLE GROUSER SHOES</t>
  </si>
  <si>
    <t>19,558 LBS (7.3 METRIC TON) COUNTERWEIGHT</t>
  </si>
  <si>
    <t>5' 11" (1800 mm) FIXED CAB RISER</t>
  </si>
  <si>
    <t xml:space="preserve">    189 SAE Horsepower</t>
  </si>
  <si>
    <t>5-6</t>
  </si>
  <si>
    <t>7-8</t>
  </si>
  <si>
    <t>9-10</t>
  </si>
  <si>
    <t>11-12</t>
  </si>
  <si>
    <t>13-14</t>
  </si>
  <si>
    <t>15-16</t>
  </si>
  <si>
    <t>17-18</t>
  </si>
  <si>
    <t>19-20</t>
  </si>
  <si>
    <t>21-22</t>
  </si>
  <si>
    <t>23-24</t>
  </si>
  <si>
    <t>25-26</t>
  </si>
  <si>
    <t>27-28</t>
  </si>
  <si>
    <t>29-31</t>
  </si>
  <si>
    <t>32-34</t>
  </si>
  <si>
    <t>35-37</t>
  </si>
  <si>
    <t>38-40</t>
  </si>
  <si>
    <t>41-43</t>
  </si>
  <si>
    <t>44-45</t>
  </si>
  <si>
    <t>46-48</t>
  </si>
  <si>
    <t>49-50</t>
  </si>
  <si>
    <t>51-52</t>
  </si>
  <si>
    <t>53-54</t>
  </si>
  <si>
    <t>55-56</t>
  </si>
  <si>
    <t>57-59</t>
  </si>
  <si>
    <t>60-61</t>
  </si>
  <si>
    <t>State of Iowa</t>
  </si>
  <si>
    <t>Price pages as of January 2017</t>
  </si>
  <si>
    <t>DX180LC-5 Standard Excavator w/ Dozer Blade</t>
  </si>
  <si>
    <t>2017 Price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</si>
</sst>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mmm\-yy;@"/>
    <numFmt numFmtId="165" formatCode="&quot;$&quot;#,##0"/>
    <numFmt numFmtId="166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48"/>
      <color theme="1"/>
      <name val="Copperplate Gothic Light"/>
      <family val="2"/>
    </font>
    <font>
      <sz val="16"/>
      <color theme="1"/>
      <name val="Copperplate Gothic Light"/>
      <family val="2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rgb="FF000000"/>
      </patternFill>
    </fill>
    <fill>
      <patternFill patternType="lightGray"/>
    </fill>
    <fill>
      <patternFill patternType="solid">
        <fgColor rgb="FFFFFFCC"/>
        <bgColor indexed="64"/>
      </patternFill>
    </fill>
    <fill>
      <patternFill patternType="lightGray">
        <bgColor theme="0"/>
      </patternFill>
    </fill>
    <fill>
      <patternFill patternType="solid">
        <fgColor theme="2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90A0CA"/>
      </right>
      <top style="medium">
        <color rgb="FF90A0CA"/>
      </top>
      <bottom style="dotted">
        <color rgb="FFCBCBCB"/>
      </bottom>
      <diagonal/>
    </border>
    <border>
      <left/>
      <right style="medium">
        <color rgb="FF90A0CA"/>
      </right>
      <top/>
      <bottom style="dotted">
        <color rgb="FFCBCBCB"/>
      </bottom>
      <diagonal/>
    </border>
    <border>
      <left/>
      <right style="medium">
        <color rgb="FF90A0CA"/>
      </right>
      <top/>
      <bottom style="medium">
        <color rgb="FF90A0CA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90A0CA"/>
      </left>
      <right style="dotted">
        <color rgb="FFCBCBCB"/>
      </right>
      <top style="medium">
        <color rgb="FF90A0CA"/>
      </top>
      <bottom style="dotted">
        <color rgb="FFCBCBCB"/>
      </bottom>
      <diagonal/>
    </border>
    <border>
      <left style="medium">
        <color rgb="FF90A0CA"/>
      </left>
      <right style="dotted">
        <color rgb="FFCBCBCB"/>
      </right>
      <top/>
      <bottom style="dotted">
        <color rgb="FFCBCBCB"/>
      </bottom>
      <diagonal/>
    </border>
    <border>
      <left style="medium">
        <color rgb="FF90A0CA"/>
      </left>
      <right style="dotted">
        <color rgb="FFCBCBCB"/>
      </right>
      <top/>
      <bottom style="medium">
        <color rgb="FF90A0CA"/>
      </bottom>
      <diagonal/>
    </border>
    <border>
      <left/>
      <right style="medium">
        <color rgb="FF90A0CA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25">
    <xf numFmtId="0" fontId="0" fillId="0" borderId="0" xfId="0"/>
    <xf numFmtId="0" fontId="5" fillId="2" borderId="0" xfId="0" applyFont="1" applyFill="1" applyBorder="1" applyAlignment="1">
      <alignment vertical="center" readingOrder="1"/>
    </xf>
    <xf numFmtId="0" fontId="6" fillId="2" borderId="0" xfId="0" applyFont="1" applyFill="1" applyBorder="1" applyAlignment="1">
      <alignment vertical="center" readingOrder="1"/>
    </xf>
    <xf numFmtId="164" fontId="6" fillId="2" borderId="0" xfId="0" applyNumberFormat="1" applyFont="1" applyFill="1" applyBorder="1" applyAlignment="1">
      <alignment vertical="center" readingOrder="1"/>
    </xf>
    <xf numFmtId="0" fontId="0" fillId="0" borderId="0" xfId="0" applyFont="1" applyBorder="1"/>
    <xf numFmtId="0" fontId="0" fillId="0" borderId="0" xfId="0" applyFont="1" applyBorder="1" applyAlignment="1">
      <alignment readingOrder="1"/>
    </xf>
    <xf numFmtId="164" fontId="0" fillId="0" borderId="0" xfId="0" applyNumberFormat="1" applyFont="1" applyBorder="1"/>
    <xf numFmtId="0" fontId="0" fillId="3" borderId="0" xfId="0" applyFont="1" applyFill="1" applyBorder="1"/>
    <xf numFmtId="9" fontId="0" fillId="3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9" fontId="0" fillId="4" borderId="0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 readingOrder="1"/>
    </xf>
    <xf numFmtId="0" fontId="4" fillId="5" borderId="9" xfId="0" applyFont="1" applyFill="1" applyBorder="1" applyAlignment="1">
      <alignment horizontal="center" vertical="center" wrapText="1" readingOrder="1"/>
    </xf>
    <xf numFmtId="0" fontId="4" fillId="5" borderId="10" xfId="0" applyFont="1" applyFill="1" applyBorder="1" applyAlignment="1">
      <alignment horizontal="center" vertical="center" readingOrder="1"/>
    </xf>
    <xf numFmtId="164" fontId="4" fillId="5" borderId="11" xfId="0" applyNumberFormat="1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horizontal="center" vertical="center" wrapText="1" readingOrder="1"/>
    </xf>
    <xf numFmtId="0" fontId="7" fillId="0" borderId="13" xfId="0" applyFont="1" applyFill="1" applyBorder="1" applyAlignment="1">
      <alignment horizontal="center" vertical="center" wrapText="1" readingOrder="1"/>
    </xf>
    <xf numFmtId="9" fontId="7" fillId="0" borderId="13" xfId="1" applyFont="1" applyFill="1" applyBorder="1" applyAlignment="1">
      <alignment horizontal="center" vertical="center" wrapText="1" readingOrder="1"/>
    </xf>
    <xf numFmtId="165" fontId="7" fillId="0" borderId="13" xfId="0" applyNumberFormat="1" applyFont="1" applyFill="1" applyBorder="1" applyAlignment="1">
      <alignment horizontal="center" vertical="center" wrapText="1" readingOrder="1"/>
    </xf>
    <xf numFmtId="165" fontId="7" fillId="3" borderId="13" xfId="0" applyNumberFormat="1" applyFont="1" applyFill="1" applyBorder="1" applyAlignment="1">
      <alignment horizontal="center" vertical="center" wrapText="1" readingOrder="1"/>
    </xf>
    <xf numFmtId="10" fontId="7" fillId="3" borderId="13" xfId="1" applyNumberFormat="1" applyFont="1" applyFill="1" applyBorder="1" applyAlignment="1">
      <alignment horizontal="center" vertical="center" wrapText="1" readingOrder="1"/>
    </xf>
    <xf numFmtId="165" fontId="7" fillId="3" borderId="14" xfId="0" applyNumberFormat="1" applyFont="1" applyFill="1" applyBorder="1" applyAlignment="1">
      <alignment horizontal="center" vertical="center" wrapText="1" readingOrder="1"/>
    </xf>
    <xf numFmtId="165" fontId="7" fillId="6" borderId="15" xfId="0" applyNumberFormat="1" applyFont="1" applyFill="1" applyBorder="1" applyAlignment="1">
      <alignment horizontal="center" vertical="center" readingOrder="1"/>
    </xf>
    <xf numFmtId="164" fontId="7" fillId="6" borderId="16" xfId="0" applyNumberFormat="1" applyFont="1" applyFill="1" applyBorder="1" applyAlignment="1">
      <alignment horizontal="center" vertical="center" wrapText="1" readingOrder="1"/>
    </xf>
    <xf numFmtId="165" fontId="7" fillId="6" borderId="17" xfId="0" applyNumberFormat="1" applyFont="1" applyFill="1" applyBorder="1" applyAlignment="1">
      <alignment horizontal="center" vertical="center" wrapText="1" readingOrder="1"/>
    </xf>
    <xf numFmtId="10" fontId="7" fillId="6" borderId="17" xfId="1" applyNumberFormat="1" applyFont="1" applyFill="1" applyBorder="1" applyAlignment="1">
      <alignment horizontal="center" vertical="center" wrapText="1" readingOrder="1"/>
    </xf>
    <xf numFmtId="165" fontId="7" fillId="6" borderId="18" xfId="0" applyNumberFormat="1" applyFont="1" applyFill="1" applyBorder="1" applyAlignment="1">
      <alignment horizontal="center" vertical="center" wrapText="1" readingOrder="1"/>
    </xf>
    <xf numFmtId="165" fontId="7" fillId="6" borderId="13" xfId="0" applyNumberFormat="1" applyFont="1" applyFill="1" applyBorder="1" applyAlignment="1">
      <alignment horizontal="center" vertical="center" wrapText="1" readingOrder="1"/>
    </xf>
    <xf numFmtId="10" fontId="7" fillId="6" borderId="13" xfId="1" applyNumberFormat="1" applyFont="1" applyFill="1" applyBorder="1" applyAlignment="1">
      <alignment horizontal="center" vertical="center" wrapText="1" readingOrder="1"/>
    </xf>
    <xf numFmtId="165" fontId="7" fillId="6" borderId="19" xfId="0" applyNumberFormat="1" applyFont="1" applyFill="1" applyBorder="1" applyAlignment="1">
      <alignment horizontal="center" vertical="center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9" fontId="7" fillId="0" borderId="20" xfId="1" applyFont="1" applyFill="1" applyBorder="1" applyAlignment="1">
      <alignment horizontal="center" vertical="center" wrapText="1" readingOrder="1"/>
    </xf>
    <xf numFmtId="165" fontId="7" fillId="0" borderId="20" xfId="0" applyNumberFormat="1" applyFont="1" applyFill="1" applyBorder="1" applyAlignment="1">
      <alignment horizontal="center" vertical="center" wrapText="1" readingOrder="1"/>
    </xf>
    <xf numFmtId="165" fontId="7" fillId="3" borderId="20" xfId="0" applyNumberFormat="1" applyFont="1" applyFill="1" applyBorder="1" applyAlignment="1">
      <alignment horizontal="center" vertical="center" wrapText="1" readingOrder="1"/>
    </xf>
    <xf numFmtId="10" fontId="7" fillId="3" borderId="20" xfId="1" applyNumberFormat="1" applyFont="1" applyFill="1" applyBorder="1" applyAlignment="1">
      <alignment horizontal="center" vertical="center" wrapText="1" readingOrder="1"/>
    </xf>
    <xf numFmtId="165" fontId="7" fillId="3" borderId="21" xfId="0" applyNumberFormat="1" applyFont="1" applyFill="1" applyBorder="1" applyAlignment="1">
      <alignment horizontal="center" vertical="center" wrapText="1" readingOrder="1"/>
    </xf>
    <xf numFmtId="165" fontId="7" fillId="6" borderId="22" xfId="0" applyNumberFormat="1" applyFont="1" applyFill="1" applyBorder="1" applyAlignment="1">
      <alignment horizontal="center" vertical="center" readingOrder="1"/>
    </xf>
    <xf numFmtId="164" fontId="7" fillId="6" borderId="23" xfId="0" applyNumberFormat="1" applyFont="1" applyFill="1" applyBorder="1" applyAlignment="1">
      <alignment horizontal="center" vertical="center" wrapText="1" readingOrder="1"/>
    </xf>
    <xf numFmtId="165" fontId="7" fillId="6" borderId="20" xfId="0" applyNumberFormat="1" applyFont="1" applyFill="1" applyBorder="1" applyAlignment="1">
      <alignment horizontal="center" vertical="center" wrapText="1" readingOrder="1"/>
    </xf>
    <xf numFmtId="10" fontId="7" fillId="6" borderId="20" xfId="1" applyNumberFormat="1" applyFont="1" applyFill="1" applyBorder="1" applyAlignment="1">
      <alignment horizontal="center" vertical="center" wrapText="1" readingOrder="1"/>
    </xf>
    <xf numFmtId="165" fontId="7" fillId="6" borderId="24" xfId="0" applyNumberFormat="1" applyFont="1" applyFill="1" applyBorder="1" applyAlignment="1">
      <alignment horizontal="center" vertical="center" wrapText="1" readingOrder="1"/>
    </xf>
    <xf numFmtId="0" fontId="7" fillId="0" borderId="17" xfId="0" applyFont="1" applyFill="1" applyBorder="1" applyAlignment="1">
      <alignment horizontal="center" vertical="center" wrapText="1" readingOrder="1"/>
    </xf>
    <xf numFmtId="9" fontId="7" fillId="0" borderId="17" xfId="1" applyFont="1" applyFill="1" applyBorder="1" applyAlignment="1">
      <alignment horizontal="center" vertical="center" wrapText="1" readingOrder="1"/>
    </xf>
    <xf numFmtId="165" fontId="7" fillId="0" borderId="17" xfId="0" applyNumberFormat="1" applyFont="1" applyFill="1" applyBorder="1" applyAlignment="1">
      <alignment horizontal="center" vertical="center" wrapText="1" readingOrder="1"/>
    </xf>
    <xf numFmtId="165" fontId="7" fillId="3" borderId="17" xfId="0" applyNumberFormat="1" applyFont="1" applyFill="1" applyBorder="1" applyAlignment="1">
      <alignment horizontal="center" vertical="center" wrapText="1" readingOrder="1"/>
    </xf>
    <xf numFmtId="10" fontId="7" fillId="3" borderId="17" xfId="1" applyNumberFormat="1" applyFont="1" applyFill="1" applyBorder="1" applyAlignment="1">
      <alignment horizontal="center" vertical="center" wrapText="1" readingOrder="1"/>
    </xf>
    <xf numFmtId="165" fontId="7" fillId="3" borderId="25" xfId="0" applyNumberFormat="1" applyFont="1" applyFill="1" applyBorder="1" applyAlignment="1">
      <alignment horizontal="center" vertical="center" wrapText="1" readingOrder="1"/>
    </xf>
    <xf numFmtId="165" fontId="7" fillId="0" borderId="15" xfId="0" applyNumberFormat="1" applyFont="1" applyFill="1" applyBorder="1" applyAlignment="1">
      <alignment horizontal="center" vertical="center" readingOrder="1"/>
    </xf>
    <xf numFmtId="164" fontId="7" fillId="0" borderId="16" xfId="0" applyNumberFormat="1" applyFont="1" applyFill="1" applyBorder="1" applyAlignment="1">
      <alignment horizontal="center" vertical="center" wrapText="1" readingOrder="1"/>
    </xf>
    <xf numFmtId="165" fontId="7" fillId="4" borderId="26" xfId="0" applyNumberFormat="1" applyFont="1" applyFill="1" applyBorder="1" applyAlignment="1">
      <alignment horizontal="center" vertical="center" wrapText="1" readingOrder="1"/>
    </xf>
    <xf numFmtId="165" fontId="7" fillId="4" borderId="17" xfId="0" applyNumberFormat="1" applyFont="1" applyFill="1" applyBorder="1" applyAlignment="1">
      <alignment horizontal="center" vertical="center" wrapText="1" readingOrder="1"/>
    </xf>
    <xf numFmtId="10" fontId="7" fillId="0" borderId="17" xfId="1" applyNumberFormat="1" applyFont="1" applyFill="1" applyBorder="1" applyAlignment="1">
      <alignment horizontal="center" vertical="center" wrapText="1" readingOrder="1"/>
    </xf>
    <xf numFmtId="165" fontId="7" fillId="0" borderId="18" xfId="0" applyNumberFormat="1" applyFont="1" applyFill="1" applyBorder="1" applyAlignment="1">
      <alignment horizontal="center" vertical="center" wrapText="1" readingOrder="1"/>
    </xf>
    <xf numFmtId="165" fontId="7" fillId="4" borderId="13" xfId="0" applyNumberFormat="1" applyFont="1" applyFill="1" applyBorder="1" applyAlignment="1">
      <alignment horizontal="center" vertical="center" wrapText="1" readingOrder="1"/>
    </xf>
    <xf numFmtId="10" fontId="7" fillId="0" borderId="13" xfId="1" applyNumberFormat="1" applyFont="1" applyFill="1" applyBorder="1" applyAlignment="1">
      <alignment horizontal="center" vertical="center" wrapText="1" readingOrder="1"/>
    </xf>
    <xf numFmtId="165" fontId="7" fillId="0" borderId="19" xfId="0" applyNumberFormat="1" applyFont="1" applyFill="1" applyBorder="1" applyAlignment="1">
      <alignment horizontal="center" vertical="center" wrapText="1" readingOrder="1"/>
    </xf>
    <xf numFmtId="165" fontId="7" fillId="4" borderId="20" xfId="0" applyNumberFormat="1" applyFont="1" applyFill="1" applyBorder="1" applyAlignment="1">
      <alignment horizontal="center" vertical="center" wrapText="1" readingOrder="1"/>
    </xf>
    <xf numFmtId="10" fontId="7" fillId="0" borderId="20" xfId="1" applyNumberFormat="1" applyFont="1" applyFill="1" applyBorder="1" applyAlignment="1">
      <alignment horizontal="center" vertical="center" wrapText="1" readingOrder="1"/>
    </xf>
    <xf numFmtId="165" fontId="7" fillId="0" borderId="24" xfId="0" applyNumberFormat="1" applyFont="1" applyFill="1" applyBorder="1" applyAlignment="1">
      <alignment horizontal="center" vertical="center" wrapText="1" readingOrder="1"/>
    </xf>
    <xf numFmtId="0" fontId="7" fillId="0" borderId="26" xfId="0" applyFont="1" applyFill="1" applyBorder="1" applyAlignment="1">
      <alignment horizontal="center" vertical="center" wrapText="1" readingOrder="1"/>
    </xf>
    <xf numFmtId="9" fontId="7" fillId="0" borderId="26" xfId="1" applyFont="1" applyFill="1" applyBorder="1" applyAlignment="1">
      <alignment horizontal="center" vertical="center" wrapText="1" readingOrder="1"/>
    </xf>
    <xf numFmtId="165" fontId="7" fillId="0" borderId="26" xfId="0" applyNumberFormat="1" applyFont="1" applyFill="1" applyBorder="1" applyAlignment="1">
      <alignment horizontal="center" vertical="center" wrapText="1" readingOrder="1"/>
    </xf>
    <xf numFmtId="165" fontId="7" fillId="7" borderId="26" xfId="0" applyNumberFormat="1" applyFont="1" applyFill="1" applyBorder="1" applyAlignment="1">
      <alignment horizontal="center" vertical="center" wrapText="1" readingOrder="1"/>
    </xf>
    <xf numFmtId="10" fontId="7" fillId="0" borderId="26" xfId="1" applyNumberFormat="1" applyFont="1" applyFill="1" applyBorder="1" applyAlignment="1">
      <alignment horizontal="center" vertical="center" wrapText="1" readingOrder="1"/>
    </xf>
    <xf numFmtId="165" fontId="7" fillId="0" borderId="27" xfId="0" applyNumberFormat="1" applyFont="1" applyFill="1" applyBorder="1" applyAlignment="1">
      <alignment horizontal="center" vertical="center" wrapText="1" readingOrder="1"/>
    </xf>
    <xf numFmtId="165" fontId="7" fillId="0" borderId="28" xfId="0" applyNumberFormat="1" applyFont="1" applyFill="1" applyBorder="1" applyAlignment="1">
      <alignment horizontal="center" vertical="center" readingOrder="1"/>
    </xf>
    <xf numFmtId="164" fontId="7" fillId="0" borderId="29" xfId="0" applyNumberFormat="1" applyFont="1" applyFill="1" applyBorder="1" applyAlignment="1">
      <alignment horizontal="center" vertical="center" wrapText="1" readingOrder="1"/>
    </xf>
    <xf numFmtId="165" fontId="7" fillId="0" borderId="30" xfId="0" applyNumberFormat="1" applyFont="1" applyFill="1" applyBorder="1" applyAlignment="1">
      <alignment horizontal="center" vertical="center" wrapText="1" readingOrder="1"/>
    </xf>
    <xf numFmtId="165" fontId="7" fillId="7" borderId="13" xfId="0" applyNumberFormat="1" applyFont="1" applyFill="1" applyBorder="1" applyAlignment="1">
      <alignment horizontal="center" vertical="center" wrapText="1" readingOrder="1"/>
    </xf>
    <xf numFmtId="165" fontId="7" fillId="0" borderId="14" xfId="0" applyNumberFormat="1" applyFont="1" applyFill="1" applyBorder="1" applyAlignment="1">
      <alignment horizontal="center" vertical="center" wrapText="1" readingOrder="1"/>
    </xf>
    <xf numFmtId="165" fontId="7" fillId="0" borderId="31" xfId="0" applyNumberFormat="1" applyFont="1" applyFill="1" applyBorder="1" applyAlignment="1">
      <alignment horizontal="center" vertical="center" readingOrder="1"/>
    </xf>
    <xf numFmtId="164" fontId="7" fillId="0" borderId="32" xfId="0" applyNumberFormat="1" applyFont="1" applyFill="1" applyBorder="1" applyAlignment="1">
      <alignment horizontal="center" vertical="center" wrapText="1" readingOrder="1"/>
    </xf>
    <xf numFmtId="165" fontId="7" fillId="7" borderId="20" xfId="0" applyNumberFormat="1" applyFont="1" applyFill="1" applyBorder="1" applyAlignment="1">
      <alignment horizontal="center" vertical="center" wrapText="1" readingOrder="1"/>
    </xf>
    <xf numFmtId="165" fontId="7" fillId="0" borderId="21" xfId="0" applyNumberFormat="1" applyFont="1" applyFill="1" applyBorder="1" applyAlignment="1">
      <alignment horizontal="center" vertical="center" wrapText="1" readingOrder="1"/>
    </xf>
    <xf numFmtId="165" fontId="7" fillId="0" borderId="22" xfId="0" applyNumberFormat="1" applyFont="1" applyFill="1" applyBorder="1" applyAlignment="1">
      <alignment horizontal="center" vertical="center" readingOrder="1"/>
    </xf>
    <xf numFmtId="164" fontId="7" fillId="0" borderId="23" xfId="0" applyNumberFormat="1" applyFont="1" applyFill="1" applyBorder="1" applyAlignment="1">
      <alignment horizontal="center" vertical="center" wrapText="1" readingOrder="1"/>
    </xf>
    <xf numFmtId="0" fontId="7" fillId="0" borderId="33" xfId="0" applyFont="1" applyFill="1" applyBorder="1" applyAlignment="1">
      <alignment horizontal="center" vertical="center" wrapText="1" readingOrder="1"/>
    </xf>
    <xf numFmtId="9" fontId="7" fillId="0" borderId="34" xfId="1" applyFont="1" applyFill="1" applyBorder="1" applyAlignment="1">
      <alignment horizontal="center" vertical="center" wrapText="1" readingOrder="1"/>
    </xf>
    <xf numFmtId="165" fontId="7" fillId="0" borderId="33" xfId="0" applyNumberFormat="1" applyFont="1" applyFill="1" applyBorder="1" applyAlignment="1">
      <alignment horizontal="center" vertical="center" wrapText="1" readingOrder="1"/>
    </xf>
    <xf numFmtId="165" fontId="7" fillId="0" borderId="34" xfId="0" applyNumberFormat="1" applyFont="1" applyFill="1" applyBorder="1" applyAlignment="1">
      <alignment horizontal="center" vertical="center" wrapText="1" readingOrder="1"/>
    </xf>
    <xf numFmtId="165" fontId="7" fillId="3" borderId="34" xfId="0" applyNumberFormat="1" applyFont="1" applyFill="1" applyBorder="1" applyAlignment="1">
      <alignment horizontal="center" vertical="center" wrapText="1" readingOrder="1"/>
    </xf>
    <xf numFmtId="10" fontId="7" fillId="3" borderId="34" xfId="1" applyNumberFormat="1" applyFont="1" applyFill="1" applyBorder="1" applyAlignment="1">
      <alignment horizontal="center" vertical="center" wrapText="1" readingOrder="1"/>
    </xf>
    <xf numFmtId="165" fontId="7" fillId="3" borderId="35" xfId="0" applyNumberFormat="1" applyFont="1" applyFill="1" applyBorder="1" applyAlignment="1">
      <alignment horizontal="center" vertical="center" wrapText="1" readingOrder="1"/>
    </xf>
    <xf numFmtId="165" fontId="7" fillId="6" borderId="36" xfId="0" applyNumberFormat="1" applyFont="1" applyFill="1" applyBorder="1" applyAlignment="1">
      <alignment horizontal="center" vertical="center" readingOrder="1"/>
    </xf>
    <xf numFmtId="164" fontId="7" fillId="8" borderId="37" xfId="0" applyNumberFormat="1" applyFont="1" applyFill="1" applyBorder="1" applyAlignment="1">
      <alignment horizontal="center" vertical="center" wrapText="1" readingOrder="1"/>
    </xf>
    <xf numFmtId="165" fontId="7" fillId="8" borderId="34" xfId="0" applyNumberFormat="1" applyFont="1" applyFill="1" applyBorder="1" applyAlignment="1">
      <alignment horizontal="center" vertical="center" wrapText="1" readingOrder="1"/>
    </xf>
    <xf numFmtId="10" fontId="7" fillId="8" borderId="34" xfId="1" applyNumberFormat="1" applyFont="1" applyFill="1" applyBorder="1" applyAlignment="1">
      <alignment horizontal="center" vertical="center" wrapText="1" readingOrder="1"/>
    </xf>
    <xf numFmtId="165" fontId="7" fillId="8" borderId="38" xfId="0" applyNumberFormat="1" applyFont="1" applyFill="1" applyBorder="1" applyAlignment="1">
      <alignment horizontal="center" vertical="center" wrapText="1" readingOrder="1"/>
    </xf>
    <xf numFmtId="165" fontId="7" fillId="7" borderId="17" xfId="0" applyNumberFormat="1" applyFont="1" applyFill="1" applyBorder="1" applyAlignment="1">
      <alignment horizontal="center" vertical="center" wrapText="1" readingOrder="1"/>
    </xf>
    <xf numFmtId="165" fontId="7" fillId="0" borderId="25" xfId="0" applyNumberFormat="1" applyFont="1" applyFill="1" applyBorder="1" applyAlignment="1">
      <alignment horizontal="center" vertical="center" wrapText="1" readingOrder="1"/>
    </xf>
    <xf numFmtId="0" fontId="7" fillId="0" borderId="39" xfId="0" applyFont="1" applyFill="1" applyBorder="1" applyAlignment="1">
      <alignment horizontal="center" vertical="center" wrapText="1" readingOrder="1"/>
    </xf>
    <xf numFmtId="165" fontId="7" fillId="0" borderId="39" xfId="0" applyNumberFormat="1" applyFont="1" applyFill="1" applyBorder="1" applyAlignment="1">
      <alignment horizontal="center" vertical="center" wrapText="1" readingOrder="1"/>
    </xf>
    <xf numFmtId="10" fontId="7" fillId="3" borderId="39" xfId="1" applyNumberFormat="1" applyFont="1" applyFill="1" applyBorder="1" applyAlignment="1">
      <alignment horizontal="center" vertical="center" wrapText="1" readingOrder="1"/>
    </xf>
    <xf numFmtId="165" fontId="7" fillId="3" borderId="40" xfId="0" applyNumberFormat="1" applyFont="1" applyFill="1" applyBorder="1" applyAlignment="1">
      <alignment horizontal="center" vertical="center" wrapText="1" readingOrder="1"/>
    </xf>
    <xf numFmtId="164" fontId="7" fillId="6" borderId="37" xfId="0" applyNumberFormat="1" applyFont="1" applyFill="1" applyBorder="1" applyAlignment="1">
      <alignment horizontal="center" vertical="center" wrapText="1" readingOrder="1"/>
    </xf>
    <xf numFmtId="165" fontId="7" fillId="6" borderId="34" xfId="0" applyNumberFormat="1" applyFont="1" applyFill="1" applyBorder="1" applyAlignment="1">
      <alignment horizontal="center" vertical="center" wrapText="1" readingOrder="1"/>
    </xf>
    <xf numFmtId="10" fontId="7" fillId="6" borderId="39" xfId="1" applyNumberFormat="1" applyFont="1" applyFill="1" applyBorder="1" applyAlignment="1">
      <alignment horizontal="center" vertical="center" wrapText="1" readingOrder="1"/>
    </xf>
    <xf numFmtId="165" fontId="7" fillId="6" borderId="41" xfId="0" applyNumberFormat="1" applyFont="1" applyFill="1" applyBorder="1" applyAlignment="1">
      <alignment horizontal="center" vertical="center" wrapText="1" readingOrder="1"/>
    </xf>
    <xf numFmtId="165" fontId="7" fillId="3" borderId="26" xfId="0" applyNumberFormat="1" applyFont="1" applyFill="1" applyBorder="1" applyAlignment="1">
      <alignment horizontal="center" vertical="center" wrapText="1" readingOrder="1"/>
    </xf>
    <xf numFmtId="10" fontId="7" fillId="3" borderId="26" xfId="1" applyNumberFormat="1" applyFont="1" applyFill="1" applyBorder="1" applyAlignment="1">
      <alignment horizontal="center" vertical="center" wrapText="1" readingOrder="1"/>
    </xf>
    <xf numFmtId="165" fontId="7" fillId="3" borderId="27" xfId="0" applyNumberFormat="1" applyFont="1" applyFill="1" applyBorder="1" applyAlignment="1">
      <alignment horizontal="center" vertical="center" wrapText="1" readingOrder="1"/>
    </xf>
    <xf numFmtId="165" fontId="7" fillId="6" borderId="26" xfId="0" applyNumberFormat="1" applyFont="1" applyFill="1" applyBorder="1" applyAlignment="1">
      <alignment horizontal="center" vertical="center" wrapText="1" readingOrder="1"/>
    </xf>
    <xf numFmtId="10" fontId="7" fillId="6" borderId="26" xfId="1" applyNumberFormat="1" applyFont="1" applyFill="1" applyBorder="1" applyAlignment="1">
      <alignment horizontal="center" vertical="center" wrapText="1" readingOrder="1"/>
    </xf>
    <xf numFmtId="165" fontId="7" fillId="6" borderId="30" xfId="0" applyNumberFormat="1" applyFont="1" applyFill="1" applyBorder="1" applyAlignment="1">
      <alignment horizontal="center" vertical="center" wrapText="1" readingOrder="1"/>
    </xf>
    <xf numFmtId="165" fontId="7" fillId="6" borderId="31" xfId="0" applyNumberFormat="1" applyFont="1" applyFill="1" applyBorder="1" applyAlignment="1">
      <alignment horizontal="center" vertical="center" readingOrder="1"/>
    </xf>
    <xf numFmtId="164" fontId="7" fillId="6" borderId="32" xfId="0" applyNumberFormat="1" applyFont="1" applyFill="1" applyBorder="1" applyAlignment="1">
      <alignment horizontal="center" vertical="center" wrapText="1" readingOrder="1"/>
    </xf>
    <xf numFmtId="165" fontId="7" fillId="6" borderId="42" xfId="0" applyNumberFormat="1" applyFont="1" applyFill="1" applyBorder="1" applyAlignment="1">
      <alignment horizontal="center" vertical="center" readingOrder="1"/>
    </xf>
    <xf numFmtId="164" fontId="7" fillId="6" borderId="43" xfId="0" applyNumberFormat="1" applyFont="1" applyFill="1" applyBorder="1" applyAlignment="1">
      <alignment horizontal="center" vertical="center" wrapText="1" readingOrder="1"/>
    </xf>
    <xf numFmtId="165" fontId="7" fillId="6" borderId="44" xfId="0" applyNumberFormat="1" applyFont="1" applyFill="1" applyBorder="1" applyAlignment="1">
      <alignment horizontal="center" vertical="center" wrapText="1" readingOrder="1"/>
    </xf>
    <xf numFmtId="165" fontId="7" fillId="6" borderId="45" xfId="0" applyNumberFormat="1" applyFont="1" applyFill="1" applyBorder="1" applyAlignment="1">
      <alignment horizontal="center" vertical="center" readingOrder="1"/>
    </xf>
    <xf numFmtId="164" fontId="7" fillId="6" borderId="46" xfId="0" applyNumberFormat="1" applyFont="1" applyFill="1" applyBorder="1" applyAlignment="1">
      <alignment horizontal="center" vertical="center" wrapText="1" readingOrder="1"/>
    </xf>
    <xf numFmtId="0" fontId="7" fillId="0" borderId="34" xfId="0" applyFont="1" applyFill="1" applyBorder="1" applyAlignment="1">
      <alignment horizontal="center" vertical="center" wrapText="1" readingOrder="1"/>
    </xf>
    <xf numFmtId="165" fontId="7" fillId="7" borderId="34" xfId="0" applyNumberFormat="1" applyFont="1" applyFill="1" applyBorder="1" applyAlignment="1">
      <alignment horizontal="center" vertical="center" wrapText="1" readingOrder="1"/>
    </xf>
    <xf numFmtId="10" fontId="7" fillId="0" borderId="34" xfId="1" applyNumberFormat="1" applyFont="1" applyFill="1" applyBorder="1" applyAlignment="1">
      <alignment horizontal="center" vertical="center" wrapText="1" readingOrder="1"/>
    </xf>
    <xf numFmtId="165" fontId="7" fillId="0" borderId="35" xfId="0" applyNumberFormat="1" applyFont="1" applyFill="1" applyBorder="1" applyAlignment="1">
      <alignment horizontal="center" vertical="center" wrapText="1" readingOrder="1"/>
    </xf>
    <xf numFmtId="165" fontId="7" fillId="0" borderId="36" xfId="0" applyNumberFormat="1" applyFont="1" applyFill="1" applyBorder="1" applyAlignment="1">
      <alignment horizontal="center" vertical="center" readingOrder="1"/>
    </xf>
    <xf numFmtId="164" fontId="7" fillId="0" borderId="37" xfId="0" applyNumberFormat="1" applyFont="1" applyFill="1" applyBorder="1" applyAlignment="1">
      <alignment horizontal="center" vertical="center" wrapText="1" readingOrder="1"/>
    </xf>
    <xf numFmtId="165" fontId="7" fillId="4" borderId="34" xfId="0" applyNumberFormat="1" applyFont="1" applyFill="1" applyBorder="1" applyAlignment="1">
      <alignment horizontal="center" vertical="center" wrapText="1" readingOrder="1"/>
    </xf>
    <xf numFmtId="165" fontId="7" fillId="0" borderId="38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44" fontId="0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9" fontId="0" fillId="0" borderId="7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7" xfId="0" applyBorder="1" applyAlignment="1"/>
    <xf numFmtId="0" fontId="14" fillId="0" borderId="0" xfId="0" applyFont="1" applyBorder="1" applyAlignment="1"/>
    <xf numFmtId="0" fontId="14" fillId="0" borderId="0" xfId="0" applyFont="1" applyBorder="1"/>
    <xf numFmtId="0" fontId="14" fillId="0" borderId="45" xfId="0" applyFont="1" applyBorder="1" applyAlignment="1"/>
    <xf numFmtId="0" fontId="14" fillId="0" borderId="0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44" fontId="11" fillId="0" borderId="0" xfId="0" applyNumberFormat="1" applyFont="1" applyBorder="1" applyAlignment="1"/>
    <xf numFmtId="0" fontId="0" fillId="0" borderId="69" xfId="0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4" xfId="0" applyFont="1" applyFill="1" applyBorder="1" applyAlignment="1">
      <alignment horizontal="center" vertical="center" wrapText="1"/>
    </xf>
    <xf numFmtId="44" fontId="0" fillId="0" borderId="0" xfId="0" applyNumberFormat="1" applyFont="1" applyBorder="1" applyAlignment="1">
      <alignment horizontal="left" vertical="center" wrapText="1"/>
    </xf>
    <xf numFmtId="9" fontId="0" fillId="0" borderId="0" xfId="0" applyNumberFormat="1"/>
    <xf numFmtId="0" fontId="10" fillId="0" borderId="69" xfId="0" applyFont="1" applyFill="1" applyBorder="1" applyAlignment="1">
      <alignment horizontal="left" vertical="center" wrapText="1"/>
    </xf>
    <xf numFmtId="9" fontId="0" fillId="0" borderId="0" xfId="0" applyNumberFormat="1" applyFill="1"/>
    <xf numFmtId="0" fontId="0" fillId="0" borderId="0" xfId="0" applyFill="1"/>
    <xf numFmtId="44" fontId="0" fillId="0" borderId="3" xfId="0" applyNumberFormat="1" applyFill="1" applyBorder="1" applyAlignment="1">
      <alignment horizontal="center"/>
    </xf>
    <xf numFmtId="44" fontId="0" fillId="0" borderId="50" xfId="0" applyNumberFormat="1" applyFill="1" applyBorder="1" applyAlignment="1">
      <alignment horizontal="center"/>
    </xf>
    <xf numFmtId="0" fontId="14" fillId="0" borderId="0" xfId="0" applyFont="1" applyBorder="1" applyAlignment="1"/>
    <xf numFmtId="0" fontId="0" fillId="0" borderId="0" xfId="0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9" fontId="0" fillId="0" borderId="1" xfId="0" applyNumberFormat="1" applyFont="1" applyBorder="1" applyAlignment="1">
      <alignment horizontal="center"/>
    </xf>
    <xf numFmtId="0" fontId="0" fillId="0" borderId="0" xfId="0" applyBorder="1"/>
    <xf numFmtId="0" fontId="14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57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69" xfId="0" applyFill="1" applyBorder="1" applyAlignment="1">
      <alignment horizontal="center"/>
    </xf>
    <xf numFmtId="9" fontId="0" fillId="0" borderId="72" xfId="0" applyNumberFormat="1" applyFont="1" applyFill="1" applyBorder="1" applyAlignment="1">
      <alignment horizontal="center"/>
    </xf>
    <xf numFmtId="0" fontId="0" fillId="0" borderId="65" xfId="0" applyFill="1" applyBorder="1"/>
    <xf numFmtId="0" fontId="0" fillId="0" borderId="66" xfId="0" applyFill="1" applyBorder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9" fontId="0" fillId="0" borderId="1" xfId="0" applyNumberFormat="1" applyFont="1" applyFill="1" applyBorder="1" applyAlignment="1">
      <alignment horizontal="center"/>
    </xf>
    <xf numFmtId="0" fontId="0" fillId="0" borderId="57" xfId="0" applyFill="1" applyBorder="1" applyAlignment="1"/>
    <xf numFmtId="0" fontId="0" fillId="0" borderId="0" xfId="0" applyFont="1" applyFill="1" applyBorder="1" applyAlignment="1">
      <alignment horizontal="left" vertical="center" wrapText="1"/>
    </xf>
    <xf numFmtId="0" fontId="14" fillId="0" borderId="45" xfId="0" applyFont="1" applyBorder="1" applyAlignment="1"/>
    <xf numFmtId="0" fontId="14" fillId="0" borderId="0" xfId="0" applyFont="1" applyBorder="1" applyAlignment="1"/>
    <xf numFmtId="44" fontId="0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0" fillId="0" borderId="3" xfId="0" applyFont="1" applyFill="1" applyBorder="1" applyAlignment="1">
      <alignment horizontal="center" vertical="center" wrapText="1"/>
    </xf>
    <xf numFmtId="44" fontId="21" fillId="0" borderId="0" xfId="0" applyNumberFormat="1" applyFont="1" applyBorder="1" applyAlignment="1"/>
    <xf numFmtId="0" fontId="14" fillId="0" borderId="0" xfId="0" applyFont="1"/>
    <xf numFmtId="0" fontId="8" fillId="0" borderId="0" xfId="0" applyFont="1" applyBorder="1" applyAlignment="1">
      <alignment horizontal="center"/>
    </xf>
    <xf numFmtId="0" fontId="14" fillId="0" borderId="45" xfId="0" applyFont="1" applyBorder="1" applyAlignment="1"/>
    <xf numFmtId="0" fontId="14" fillId="0" borderId="0" xfId="0" applyFont="1" applyBorder="1" applyAlignment="1"/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69" xfId="0" applyBorder="1" applyAlignment="1">
      <alignment horizontal="center"/>
    </xf>
    <xf numFmtId="44" fontId="0" fillId="0" borderId="0" xfId="0" applyNumberFormat="1" applyFill="1" applyBorder="1" applyAlignment="1">
      <alignment horizontal="center"/>
    </xf>
    <xf numFmtId="0" fontId="14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3" borderId="47" xfId="0" applyFill="1" applyBorder="1" applyAlignment="1">
      <alignment horizontal="left"/>
    </xf>
    <xf numFmtId="0" fontId="0" fillId="3" borderId="48" xfId="0" applyFill="1" applyBorder="1" applyAlignment="1">
      <alignment horizontal="left"/>
    </xf>
    <xf numFmtId="0" fontId="0" fillId="3" borderId="48" xfId="0" applyFill="1" applyBorder="1" applyAlignment="1">
      <alignment horizontal="center"/>
    </xf>
    <xf numFmtId="0" fontId="0" fillId="0" borderId="80" xfId="0" applyFill="1" applyBorder="1" applyAlignment="1">
      <alignment horizontal="left"/>
    </xf>
    <xf numFmtId="0" fontId="0" fillId="0" borderId="69" xfId="0" applyFill="1" applyBorder="1" applyAlignment="1">
      <alignment horizontal="left"/>
    </xf>
    <xf numFmtId="0" fontId="0" fillId="0" borderId="81" xfId="0" applyFill="1" applyBorder="1" applyAlignment="1">
      <alignment horizontal="left"/>
    </xf>
    <xf numFmtId="0" fontId="0" fillId="0" borderId="71" xfId="0" applyFill="1" applyBorder="1" applyAlignment="1">
      <alignment horizontal="left"/>
    </xf>
    <xf numFmtId="0" fontId="0" fillId="0" borderId="72" xfId="0" applyFill="1" applyBorder="1" applyAlignment="1">
      <alignment horizontal="left"/>
    </xf>
    <xf numFmtId="0" fontId="0" fillId="0" borderId="72" xfId="0" applyFill="1" applyBorder="1" applyAlignment="1">
      <alignment horizontal="center"/>
    </xf>
    <xf numFmtId="0" fontId="0" fillId="0" borderId="81" xfId="0" applyFill="1" applyBorder="1" applyAlignment="1"/>
    <xf numFmtId="0" fontId="0" fillId="0" borderId="69" xfId="0" applyFont="1" applyFill="1" applyBorder="1" applyAlignment="1">
      <alignment horizontal="left" vertical="center" wrapText="1"/>
    </xf>
    <xf numFmtId="0" fontId="0" fillId="9" borderId="89" xfId="0" applyFill="1" applyBorder="1" applyAlignment="1">
      <alignment horizontal="left"/>
    </xf>
    <xf numFmtId="0" fontId="0" fillId="3" borderId="90" xfId="0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/>
    </xf>
    <xf numFmtId="44" fontId="21" fillId="3" borderId="97" xfId="0" applyNumberFormat="1" applyFont="1" applyFill="1" applyBorder="1" applyAlignment="1"/>
    <xf numFmtId="0" fontId="8" fillId="3" borderId="57" xfId="0" applyFont="1" applyFill="1" applyBorder="1" applyAlignment="1"/>
    <xf numFmtId="0" fontId="8" fillId="3" borderId="62" xfId="0" applyFont="1" applyFill="1" applyBorder="1" applyAlignment="1"/>
    <xf numFmtId="0" fontId="8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14" fillId="0" borderId="45" xfId="0" applyFont="1" applyBorder="1" applyAlignment="1"/>
    <xf numFmtId="0" fontId="14" fillId="0" borderId="0" xfId="0" applyFont="1" applyBorder="1" applyAlignment="1"/>
    <xf numFmtId="0" fontId="10" fillId="0" borderId="72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left" vertical="center" wrapText="1"/>
    </xf>
    <xf numFmtId="0" fontId="0" fillId="0" borderId="72" xfId="0" applyFill="1" applyBorder="1" applyAlignment="1">
      <alignment horizontal="left"/>
    </xf>
    <xf numFmtId="0" fontId="0" fillId="0" borderId="69" xfId="0" applyBorder="1" applyAlignment="1">
      <alignment horizont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69" xfId="0" applyFill="1" applyBorder="1" applyAlignment="1">
      <alignment horizontal="left"/>
    </xf>
    <xf numFmtId="44" fontId="0" fillId="0" borderId="3" xfId="0" applyNumberFormat="1" applyFont="1" applyFill="1" applyBorder="1" applyAlignment="1">
      <alignment horizontal="left" vertical="center" wrapText="1"/>
    </xf>
    <xf numFmtId="44" fontId="0" fillId="0" borderId="5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5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4" fontId="14" fillId="0" borderId="0" xfId="0" applyNumberFormat="1" applyFont="1" applyFill="1" applyBorder="1" applyAlignment="1">
      <alignment horizontal="left" vertical="center" wrapText="1"/>
    </xf>
    <xf numFmtId="3" fontId="10" fillId="0" borderId="99" xfId="0" applyNumberFormat="1" applyFont="1" applyBorder="1" applyAlignment="1">
      <alignment vertical="center" wrapText="1"/>
    </xf>
    <xf numFmtId="3" fontId="10" fillId="0" borderId="100" xfId="0" applyNumberFormat="1" applyFont="1" applyBorder="1" applyAlignment="1">
      <alignment vertical="center" wrapText="1"/>
    </xf>
    <xf numFmtId="0" fontId="10" fillId="0" borderId="100" xfId="0" applyFont="1" applyBorder="1" applyAlignment="1">
      <alignment vertical="center" wrapText="1"/>
    </xf>
    <xf numFmtId="0" fontId="10" fillId="0" borderId="101" xfId="0" applyFont="1" applyBorder="1" applyAlignment="1">
      <alignment vertical="center" wrapText="1"/>
    </xf>
    <xf numFmtId="4" fontId="10" fillId="0" borderId="100" xfId="0" applyNumberFormat="1" applyFont="1" applyBorder="1" applyAlignment="1">
      <alignment vertical="center" wrapText="1"/>
    </xf>
    <xf numFmtId="4" fontId="10" fillId="0" borderId="101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0" fillId="0" borderId="0" xfId="0" applyNumberFormat="1" applyBorder="1"/>
    <xf numFmtId="3" fontId="10" fillId="0" borderId="101" xfId="0" applyNumberFormat="1" applyFont="1" applyBorder="1" applyAlignment="1">
      <alignment vertical="center" wrapText="1"/>
    </xf>
    <xf numFmtId="0" fontId="10" fillId="0" borderId="99" xfId="0" applyFont="1" applyBorder="1" applyAlignment="1">
      <alignment vertical="center" wrapText="1"/>
    </xf>
    <xf numFmtId="44" fontId="14" fillId="0" borderId="0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9" fontId="0" fillId="0" borderId="0" xfId="0" applyNumberFormat="1" applyFill="1" applyBorder="1"/>
    <xf numFmtId="0" fontId="0" fillId="0" borderId="71" xfId="0" applyFill="1" applyBorder="1" applyAlignment="1"/>
    <xf numFmtId="0" fontId="0" fillId="0" borderId="72" xfId="0" applyFill="1" applyBorder="1" applyAlignment="1"/>
    <xf numFmtId="44" fontId="14" fillId="0" borderId="0" xfId="0" applyNumberFormat="1" applyFont="1" applyFill="1" applyBorder="1" applyAlignment="1">
      <alignment horizontal="center" vertical="center" wrapText="1"/>
    </xf>
    <xf numFmtId="44" fontId="0" fillId="9" borderId="0" xfId="0" applyNumberFormat="1" applyFont="1" applyFill="1" applyBorder="1" applyAlignment="1">
      <alignment horizontal="center" vertical="center" wrapText="1"/>
    </xf>
    <xf numFmtId="44" fontId="0" fillId="0" borderId="102" xfId="0" applyNumberFormat="1" applyFont="1" applyFill="1" applyBorder="1" applyAlignment="1">
      <alignment vertical="center" wrapText="1"/>
    </xf>
    <xf numFmtId="44" fontId="0" fillId="0" borderId="84" xfId="0" applyNumberFormat="1" applyFont="1" applyFill="1" applyBorder="1" applyAlignment="1">
      <alignment vertical="center" wrapText="1"/>
    </xf>
    <xf numFmtId="44" fontId="0" fillId="0" borderId="104" xfId="0" applyNumberFormat="1" applyFont="1" applyFill="1" applyBorder="1" applyAlignment="1">
      <alignment vertical="center" wrapText="1"/>
    </xf>
    <xf numFmtId="0" fontId="0" fillId="0" borderId="71" xfId="0" applyBorder="1"/>
    <xf numFmtId="0" fontId="0" fillId="0" borderId="72" xfId="0" applyBorder="1"/>
    <xf numFmtId="0" fontId="0" fillId="0" borderId="103" xfId="0" applyFont="1" applyFill="1" applyBorder="1" applyAlignment="1">
      <alignment horizontal="left" vertical="center" wrapText="1"/>
    </xf>
    <xf numFmtId="0" fontId="0" fillId="0" borderId="103" xfId="0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92" xfId="0" applyFont="1" applyFill="1" applyBorder="1" applyAlignment="1">
      <alignment horizontal="left" vertical="center" wrapText="1"/>
    </xf>
    <xf numFmtId="0" fontId="0" fillId="0" borderId="90" xfId="0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vertical="center" wrapText="1"/>
    </xf>
    <xf numFmtId="0" fontId="0" fillId="0" borderId="53" xfId="0" applyFont="1" applyFill="1" applyBorder="1" applyAlignment="1">
      <alignment horizontal="center" vertical="center" wrapText="1"/>
    </xf>
    <xf numFmtId="44" fontId="14" fillId="0" borderId="0" xfId="0" applyNumberFormat="1" applyFont="1" applyFill="1" applyBorder="1" applyAlignment="1">
      <alignment vertical="center" wrapText="1"/>
    </xf>
    <xf numFmtId="0" fontId="14" fillId="0" borderId="103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left" vertical="center"/>
    </xf>
    <xf numFmtId="166" fontId="0" fillId="0" borderId="0" xfId="0" applyNumberFormat="1" applyFill="1"/>
    <xf numFmtId="0" fontId="0" fillId="0" borderId="1" xfId="0" applyFont="1" applyFill="1" applyBorder="1" applyAlignment="1">
      <alignment horizontal="left" vertical="center" wrapText="1"/>
    </xf>
    <xf numFmtId="44" fontId="0" fillId="0" borderId="3" xfId="0" applyNumberFormat="1" applyFill="1" applyBorder="1" applyAlignment="1">
      <alignment horizontal="center"/>
    </xf>
    <xf numFmtId="44" fontId="0" fillId="0" borderId="50" xfId="0" applyNumberFormat="1" applyFill="1" applyBorder="1" applyAlignment="1">
      <alignment horizontal="center"/>
    </xf>
    <xf numFmtId="0" fontId="14" fillId="0" borderId="45" xfId="0" applyFont="1" applyBorder="1" applyAlignment="1"/>
    <xf numFmtId="0" fontId="14" fillId="0" borderId="0" xfId="0" applyFont="1" applyBorder="1" applyAlignment="1"/>
    <xf numFmtId="0" fontId="0" fillId="3" borderId="48" xfId="0" applyFill="1" applyBorder="1" applyAlignment="1">
      <alignment horizontal="left"/>
    </xf>
    <xf numFmtId="0" fontId="0" fillId="0" borderId="69" xfId="0" applyFont="1" applyFill="1" applyBorder="1" applyAlignment="1">
      <alignment horizontal="left" vertical="center" wrapText="1"/>
    </xf>
    <xf numFmtId="0" fontId="0" fillId="0" borderId="72" xfId="0" applyFill="1" applyBorder="1" applyAlignment="1">
      <alignment horizontal="left"/>
    </xf>
    <xf numFmtId="0" fontId="0" fillId="0" borderId="69" xfId="0" applyBorder="1" applyAlignment="1">
      <alignment horizontal="center"/>
    </xf>
    <xf numFmtId="0" fontId="0" fillId="0" borderId="69" xfId="0" applyFill="1" applyBorder="1" applyAlignment="1">
      <alignment horizontal="left"/>
    </xf>
    <xf numFmtId="3" fontId="10" fillId="0" borderId="99" xfId="0" applyNumberFormat="1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3" fontId="10" fillId="0" borderId="100" xfId="0" applyNumberFormat="1" applyFont="1" applyBorder="1" applyAlignment="1">
      <alignment horizontal="left" vertical="center" wrapText="1"/>
    </xf>
    <xf numFmtId="0" fontId="10" fillId="0" borderId="10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0" fillId="0" borderId="99" xfId="0" applyNumberFormat="1" applyFont="1" applyBorder="1" applyAlignment="1">
      <alignment vertical="center" wrapText="1"/>
    </xf>
    <xf numFmtId="44" fontId="0" fillId="0" borderId="2" xfId="0" applyNumberFormat="1" applyFont="1" applyBorder="1" applyAlignment="1">
      <alignment horizontal="left" vertical="center" wrapText="1"/>
    </xf>
    <xf numFmtId="44" fontId="0" fillId="0" borderId="50" xfId="0" applyNumberFormat="1" applyFont="1" applyBorder="1" applyAlignment="1">
      <alignment horizontal="left" vertical="center" wrapText="1"/>
    </xf>
    <xf numFmtId="44" fontId="0" fillId="9" borderId="2" xfId="0" applyNumberFormat="1" applyFont="1" applyFill="1" applyBorder="1" applyAlignment="1">
      <alignment horizontal="left" vertical="center" wrapText="1"/>
    </xf>
    <xf numFmtId="44" fontId="0" fillId="9" borderId="50" xfId="0" applyNumberFormat="1" applyFont="1" applyFill="1" applyBorder="1" applyAlignment="1">
      <alignment horizontal="left" vertical="center" wrapText="1"/>
    </xf>
    <xf numFmtId="44" fontId="0" fillId="9" borderId="82" xfId="0" applyNumberFormat="1" applyFont="1" applyFill="1" applyBorder="1" applyAlignment="1">
      <alignment horizontal="left" vertical="center" wrapText="1"/>
    </xf>
    <xf numFmtId="44" fontId="0" fillId="9" borderId="54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horizontal="left" vertical="center" wrapText="1"/>
    </xf>
    <xf numFmtId="0" fontId="0" fillId="0" borderId="69" xfId="0" applyBorder="1" applyAlignment="1">
      <alignment horizontal="center"/>
    </xf>
    <xf numFmtId="0" fontId="0" fillId="0" borderId="9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1" fillId="9" borderId="76" xfId="0" applyFont="1" applyFill="1" applyBorder="1" applyAlignment="1">
      <alignment horizontal="center"/>
    </xf>
    <xf numFmtId="0" fontId="11" fillId="9" borderId="94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92" xfId="0" applyFont="1" applyFill="1" applyBorder="1" applyAlignment="1">
      <alignment horizontal="left" vertical="center" wrapText="1"/>
    </xf>
    <xf numFmtId="0" fontId="0" fillId="0" borderId="69" xfId="0" applyBorder="1" applyAlignment="1">
      <alignment horizontal="center"/>
    </xf>
    <xf numFmtId="44" fontId="14" fillId="0" borderId="0" xfId="0" applyNumberFormat="1" applyFont="1" applyFill="1" applyBorder="1" applyAlignment="1">
      <alignment horizontal="left" vertical="center" wrapText="1"/>
    </xf>
    <xf numFmtId="0" fontId="11" fillId="9" borderId="75" xfId="0" applyFont="1" applyFill="1" applyBorder="1" applyAlignment="1">
      <alignment horizontal="center"/>
    </xf>
    <xf numFmtId="0" fontId="0" fillId="0" borderId="92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8" fillId="3" borderId="6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4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44" fontId="0" fillId="0" borderId="4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10" fillId="0" borderId="109" xfId="0" applyFont="1" applyBorder="1" applyAlignment="1">
      <alignment vertical="center" wrapText="1"/>
    </xf>
    <xf numFmtId="0" fontId="10" fillId="0" borderId="110" xfId="0" applyFont="1" applyBorder="1" applyAlignment="1">
      <alignment vertical="center" wrapText="1"/>
    </xf>
    <xf numFmtId="0" fontId="10" fillId="0" borderId="111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center" wrapText="1"/>
    </xf>
    <xf numFmtId="0" fontId="10" fillId="0" borderId="0" xfId="0" applyFont="1"/>
    <xf numFmtId="0" fontId="14" fillId="0" borderId="91" xfId="0" applyFont="1" applyFill="1" applyBorder="1" applyAlignment="1"/>
    <xf numFmtId="0" fontId="10" fillId="0" borderId="63" xfId="0" applyFont="1" applyFill="1" applyBorder="1" applyAlignment="1">
      <alignment horizontal="left" vertical="center" wrapText="1"/>
    </xf>
    <xf numFmtId="0" fontId="0" fillId="0" borderId="92" xfId="0" applyFont="1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9" fontId="0" fillId="0" borderId="92" xfId="0" applyNumberFormat="1" applyFont="1" applyFill="1" applyBorder="1" applyAlignment="1">
      <alignment horizontal="center"/>
    </xf>
    <xf numFmtId="0" fontId="0" fillId="0" borderId="75" xfId="0" applyFill="1" applyBorder="1" applyAlignment="1">
      <alignment horizontal="center"/>
    </xf>
    <xf numFmtId="0" fontId="11" fillId="0" borderId="98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11" fillId="0" borderId="83" xfId="0" applyFont="1" applyBorder="1" applyAlignment="1">
      <alignment horizontal="center"/>
    </xf>
    <xf numFmtId="0" fontId="11" fillId="0" borderId="10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7" xfId="0" applyFont="1" applyBorder="1" applyAlignment="1">
      <alignment horizontal="center"/>
    </xf>
    <xf numFmtId="49" fontId="11" fillId="0" borderId="83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69" xfId="0" applyFill="1" applyBorder="1" applyAlignment="1">
      <alignment horizontal="center"/>
    </xf>
    <xf numFmtId="0" fontId="24" fillId="0" borderId="0" xfId="0" applyFont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8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4" fontId="14" fillId="0" borderId="1" xfId="0" applyNumberFormat="1" applyFont="1" applyFill="1" applyBorder="1" applyAlignment="1">
      <alignment horizontal="center"/>
    </xf>
    <xf numFmtId="0" fontId="11" fillId="9" borderId="74" xfId="0" applyFont="1" applyFill="1" applyBorder="1" applyAlignment="1">
      <alignment horizontal="left"/>
    </xf>
    <xf numFmtId="0" fontId="11" fillId="9" borderId="75" xfId="0" applyFont="1" applyFill="1" applyBorder="1" applyAlignment="1">
      <alignment horizontal="left"/>
    </xf>
    <xf numFmtId="44" fontId="0" fillId="0" borderId="72" xfId="0" applyNumberFormat="1" applyFont="1" applyFill="1" applyBorder="1" applyAlignment="1">
      <alignment horizontal="center"/>
    </xf>
    <xf numFmtId="44" fontId="0" fillId="0" borderId="92" xfId="0" applyNumberFormat="1" applyFont="1" applyFill="1" applyBorder="1" applyAlignment="1">
      <alignment horizontal="center"/>
    </xf>
    <xf numFmtId="44" fontId="14" fillId="0" borderId="92" xfId="0" applyNumberFormat="1" applyFont="1" applyFill="1" applyBorder="1" applyAlignment="1">
      <alignment horizontal="center"/>
    </xf>
    <xf numFmtId="44" fontId="14" fillId="0" borderId="63" xfId="0" applyNumberFormat="1" applyFont="1" applyFill="1" applyBorder="1" applyAlignment="1">
      <alignment horizontal="center"/>
    </xf>
    <xf numFmtId="44" fontId="14" fillId="0" borderId="2" xfId="0" applyNumberFormat="1" applyFont="1" applyFill="1" applyBorder="1" applyAlignment="1">
      <alignment horizontal="center"/>
    </xf>
    <xf numFmtId="44" fontId="14" fillId="0" borderId="87" xfId="0" applyNumberFormat="1" applyFont="1" applyFill="1" applyBorder="1" applyAlignment="1">
      <alignment horizontal="center"/>
    </xf>
    <xf numFmtId="0" fontId="0" fillId="0" borderId="71" xfId="0" applyFont="1" applyBorder="1" applyAlignment="1">
      <alignment horizontal="left"/>
    </xf>
    <xf numFmtId="0" fontId="0" fillId="0" borderId="72" xfId="0" applyFont="1" applyBorder="1" applyAlignment="1">
      <alignment horizontal="left"/>
    </xf>
    <xf numFmtId="0" fontId="0" fillId="0" borderId="95" xfId="0" applyFont="1" applyBorder="1" applyAlignment="1">
      <alignment horizontal="left"/>
    </xf>
    <xf numFmtId="0" fontId="0" fillId="0" borderId="92" xfId="0" applyFont="1" applyBorder="1" applyAlignment="1">
      <alignment horizontal="left"/>
    </xf>
    <xf numFmtId="0" fontId="0" fillId="0" borderId="96" xfId="0" applyFont="1" applyBorder="1" applyAlignment="1">
      <alignment horizontal="left"/>
    </xf>
    <xf numFmtId="0" fontId="0" fillId="0" borderId="63" xfId="0" applyFont="1" applyBorder="1" applyAlignment="1">
      <alignment horizontal="left"/>
    </xf>
    <xf numFmtId="0" fontId="8" fillId="3" borderId="96" xfId="0" applyFont="1" applyFill="1" applyBorder="1" applyAlignment="1">
      <alignment horizontal="left"/>
    </xf>
    <xf numFmtId="0" fontId="8" fillId="3" borderId="63" xfId="0" applyFont="1" applyFill="1" applyBorder="1" applyAlignment="1">
      <alignment horizontal="left"/>
    </xf>
    <xf numFmtId="0" fontId="1" fillId="0" borderId="8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/>
    </xf>
    <xf numFmtId="9" fontId="11" fillId="0" borderId="50" xfId="0" applyNumberFormat="1" applyFont="1" applyBorder="1" applyAlignment="1">
      <alignment horizontal="center"/>
    </xf>
    <xf numFmtId="0" fontId="0" fillId="9" borderId="75" xfId="0" applyFill="1" applyBorder="1" applyAlignment="1">
      <alignment horizontal="left"/>
    </xf>
    <xf numFmtId="0" fontId="0" fillId="9" borderId="76" xfId="0" applyFill="1" applyBorder="1" applyAlignment="1">
      <alignment horizontal="left"/>
    </xf>
    <xf numFmtId="0" fontId="8" fillId="0" borderId="92" xfId="0" applyFont="1" applyBorder="1" applyAlignment="1">
      <alignment horizontal="center"/>
    </xf>
    <xf numFmtId="9" fontId="11" fillId="0" borderId="93" xfId="0" applyNumberFormat="1" applyFont="1" applyBorder="1" applyAlignment="1">
      <alignment horizontal="center"/>
    </xf>
    <xf numFmtId="9" fontId="11" fillId="0" borderId="55" xfId="0" applyNumberFormat="1" applyFont="1" applyBorder="1" applyAlignment="1">
      <alignment horizontal="center"/>
    </xf>
    <xf numFmtId="14" fontId="13" fillId="0" borderId="77" xfId="0" applyNumberFormat="1" applyFont="1" applyBorder="1" applyAlignment="1">
      <alignment horizontal="center" vertical="center"/>
    </xf>
    <xf numFmtId="14" fontId="13" fillId="0" borderId="78" xfId="0" applyNumberFormat="1" applyFont="1" applyBorder="1" applyAlignment="1">
      <alignment horizontal="center" vertical="center"/>
    </xf>
    <xf numFmtId="14" fontId="13" fillId="0" borderId="79" xfId="0" applyNumberFormat="1" applyFont="1" applyBorder="1" applyAlignment="1">
      <alignment horizontal="center" vertical="center"/>
    </xf>
    <xf numFmtId="0" fontId="2" fillId="0" borderId="74" xfId="0" applyFont="1" applyFill="1" applyBorder="1" applyAlignment="1">
      <alignment horizontal="center"/>
    </xf>
    <xf numFmtId="0" fontId="2" fillId="0" borderId="75" xfId="0" applyFont="1" applyFill="1" applyBorder="1" applyAlignment="1">
      <alignment horizontal="center"/>
    </xf>
    <xf numFmtId="0" fontId="2" fillId="0" borderId="76" xfId="0" applyFont="1" applyFill="1" applyBorder="1" applyAlignment="1">
      <alignment horizontal="center"/>
    </xf>
    <xf numFmtId="0" fontId="8" fillId="0" borderId="95" xfId="0" applyFont="1" applyBorder="1" applyAlignment="1">
      <alignment horizontal="left"/>
    </xf>
    <xf numFmtId="0" fontId="8" fillId="0" borderId="92" xfId="0" applyFont="1" applyBorder="1" applyAlignment="1">
      <alignment horizontal="left"/>
    </xf>
    <xf numFmtId="0" fontId="0" fillId="9" borderId="74" xfId="0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8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95" xfId="0" applyFont="1" applyFill="1" applyBorder="1" applyAlignment="1">
      <alignment horizontal="left"/>
    </xf>
    <xf numFmtId="0" fontId="0" fillId="0" borderId="92" xfId="0" applyFont="1" applyFill="1" applyBorder="1" applyAlignment="1">
      <alignment horizontal="left"/>
    </xf>
    <xf numFmtId="0" fontId="11" fillId="9" borderId="94" xfId="0" applyFont="1" applyFill="1" applyBorder="1" applyAlignment="1">
      <alignment horizontal="center"/>
    </xf>
    <xf numFmtId="0" fontId="11" fillId="9" borderId="78" xfId="0" applyFont="1" applyFill="1" applyBorder="1" applyAlignment="1">
      <alignment horizontal="center"/>
    </xf>
    <xf numFmtId="0" fontId="0" fillId="0" borderId="8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4" fontId="14" fillId="0" borderId="72" xfId="0" applyNumberFormat="1" applyFont="1" applyFill="1" applyBorder="1" applyAlignment="1">
      <alignment horizontal="center"/>
    </xf>
    <xf numFmtId="44" fontId="0" fillId="9" borderId="2" xfId="0" applyNumberFormat="1" applyFont="1" applyFill="1" applyBorder="1" applyAlignment="1">
      <alignment horizontal="left" vertical="center" wrapText="1"/>
    </xf>
    <xf numFmtId="44" fontId="0" fillId="9" borderId="50" xfId="0" applyNumberFormat="1" applyFont="1" applyFill="1" applyBorder="1" applyAlignment="1">
      <alignment horizontal="left" vertical="center" wrapText="1"/>
    </xf>
    <xf numFmtId="44" fontId="0" fillId="0" borderId="68" xfId="0" applyNumberFormat="1" applyFont="1" applyBorder="1" applyAlignment="1">
      <alignment horizontal="left" vertical="center" wrapText="1"/>
    </xf>
    <xf numFmtId="44" fontId="0" fillId="0" borderId="66" xfId="0" applyNumberFormat="1" applyFont="1" applyBorder="1" applyAlignment="1">
      <alignment horizontal="left" vertical="center" wrapText="1"/>
    </xf>
    <xf numFmtId="44" fontId="0" fillId="0" borderId="2" xfId="0" applyNumberFormat="1" applyFont="1" applyBorder="1" applyAlignment="1">
      <alignment horizontal="left" vertical="center" wrapText="1"/>
    </xf>
    <xf numFmtId="44" fontId="0" fillId="0" borderId="50" xfId="0" applyNumberFormat="1" applyFont="1" applyBorder="1" applyAlignment="1">
      <alignment horizontal="left" vertical="center" wrapText="1"/>
    </xf>
    <xf numFmtId="0" fontId="0" fillId="0" borderId="8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93" xfId="0" applyNumberFormat="1" applyFont="1" applyBorder="1" applyAlignment="1">
      <alignment horizontal="center" wrapText="1"/>
    </xf>
    <xf numFmtId="44" fontId="0" fillId="0" borderId="55" xfId="0" applyNumberFormat="1" applyFont="1" applyBorder="1" applyAlignment="1">
      <alignment horizontal="center" wrapText="1"/>
    </xf>
    <xf numFmtId="0" fontId="0" fillId="0" borderId="6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8" xfId="0" applyBorder="1" applyAlignment="1">
      <alignment horizontal="center"/>
    </xf>
    <xf numFmtId="44" fontId="11" fillId="0" borderId="69" xfId="0" applyNumberFormat="1" applyFont="1" applyBorder="1" applyAlignment="1">
      <alignment horizontal="center" wrapText="1"/>
    </xf>
    <xf numFmtId="44" fontId="11" fillId="0" borderId="70" xfId="0" applyNumberFormat="1" applyFont="1" applyBorder="1" applyAlignment="1">
      <alignment horizontal="center" wrapText="1"/>
    </xf>
    <xf numFmtId="0" fontId="11" fillId="0" borderId="67" xfId="0" applyFont="1" applyBorder="1" applyAlignment="1">
      <alignment horizontal="left"/>
    </xf>
    <xf numFmtId="0" fontId="11" fillId="0" borderId="65" xfId="0" applyFont="1" applyBorder="1" applyAlignment="1">
      <alignment horizontal="left"/>
    </xf>
    <xf numFmtId="0" fontId="14" fillId="0" borderId="89" xfId="0" applyFont="1" applyBorder="1" applyAlignment="1"/>
    <xf numFmtId="0" fontId="14" fillId="0" borderId="90" xfId="0" applyFont="1" applyBorder="1" applyAlignment="1"/>
    <xf numFmtId="0" fontId="14" fillId="0" borderId="90" xfId="0" applyFont="1" applyBorder="1" applyAlignment="1">
      <alignment horizontal="left"/>
    </xf>
    <xf numFmtId="0" fontId="14" fillId="0" borderId="91" xfId="0" applyFont="1" applyBorder="1" applyAlignment="1">
      <alignment horizontal="left"/>
    </xf>
    <xf numFmtId="0" fontId="14" fillId="0" borderId="45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0" fillId="0" borderId="71" xfId="0" applyFont="1" applyBorder="1" applyAlignment="1">
      <alignment horizontal="center"/>
    </xf>
    <xf numFmtId="0" fontId="0" fillId="0" borderId="72" xfId="0" applyFont="1" applyBorder="1" applyAlignment="1">
      <alignment horizontal="center"/>
    </xf>
    <xf numFmtId="44" fontId="0" fillId="0" borderId="72" xfId="0" applyNumberFormat="1" applyFont="1" applyBorder="1" applyAlignment="1">
      <alignment horizontal="center"/>
    </xf>
    <xf numFmtId="0" fontId="0" fillId="0" borderId="73" xfId="0" applyNumberFormat="1" applyFont="1" applyBorder="1" applyAlignment="1">
      <alignment horizontal="center"/>
    </xf>
    <xf numFmtId="0" fontId="0" fillId="0" borderId="57" xfId="0" applyBorder="1" applyAlignment="1">
      <alignment horizontal="left"/>
    </xf>
    <xf numFmtId="0" fontId="8" fillId="0" borderId="47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8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4" fontId="11" fillId="0" borderId="61" xfId="0" applyNumberFormat="1" applyFont="1" applyBorder="1" applyAlignment="1">
      <alignment horizontal="center" wrapText="1"/>
    </xf>
    <xf numFmtId="44" fontId="11" fillId="0" borderId="49" xfId="0" applyNumberFormat="1" applyFont="1" applyBorder="1" applyAlignment="1">
      <alignment horizontal="center" wrapText="1"/>
    </xf>
    <xf numFmtId="44" fontId="11" fillId="0" borderId="93" xfId="0" applyNumberFormat="1" applyFont="1" applyBorder="1" applyAlignment="1">
      <alignment horizontal="center" wrapText="1"/>
    </xf>
    <xf numFmtId="44" fontId="11" fillId="0" borderId="55" xfId="0" applyNumberFormat="1" applyFont="1" applyBorder="1" applyAlignment="1">
      <alignment horizontal="center" wrapText="1"/>
    </xf>
    <xf numFmtId="0" fontId="14" fillId="0" borderId="56" xfId="0" applyFont="1" applyBorder="1" applyAlignment="1"/>
    <xf numFmtId="0" fontId="14" fillId="0" borderId="57" xfId="0" applyFont="1" applyBorder="1" applyAlignment="1"/>
    <xf numFmtId="0" fontId="14" fillId="0" borderId="57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44" fontId="0" fillId="0" borderId="65" xfId="0" applyNumberFormat="1" applyFill="1" applyBorder="1" applyAlignment="1">
      <alignment horizontal="center"/>
    </xf>
    <xf numFmtId="44" fontId="0" fillId="0" borderId="66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87" xfId="0" applyFill="1" applyBorder="1" applyAlignment="1">
      <alignment horizontal="left"/>
    </xf>
    <xf numFmtId="44" fontId="0" fillId="0" borderId="3" xfId="0" applyNumberFormat="1" applyFill="1" applyBorder="1" applyAlignment="1">
      <alignment horizontal="center"/>
    </xf>
    <xf numFmtId="44" fontId="0" fillId="0" borderId="50" xfId="0" applyNumberFormat="1" applyFill="1" applyBorder="1" applyAlignment="1">
      <alignment horizontal="center"/>
    </xf>
    <xf numFmtId="44" fontId="0" fillId="0" borderId="2" xfId="0" applyNumberFormat="1" applyFill="1" applyBorder="1" applyAlignment="1">
      <alignment horizontal="center"/>
    </xf>
    <xf numFmtId="0" fontId="9" fillId="0" borderId="47" xfId="0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9" fillId="0" borderId="84" xfId="0" applyFont="1" applyBorder="1" applyAlignment="1">
      <alignment horizontal="left"/>
    </xf>
    <xf numFmtId="0" fontId="9" fillId="0" borderId="60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87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4" fontId="0" fillId="0" borderId="1" xfId="0" applyNumberFormat="1" applyFont="1" applyFill="1" applyBorder="1" applyAlignment="1">
      <alignment horizontal="left" vertical="center" wrapText="1"/>
    </xf>
    <xf numFmtId="44" fontId="14" fillId="0" borderId="1" xfId="0" applyNumberFormat="1" applyFont="1" applyFill="1" applyBorder="1" applyAlignment="1">
      <alignment horizontal="left" vertical="center" wrapText="1"/>
    </xf>
    <xf numFmtId="44" fontId="14" fillId="0" borderId="2" xfId="0" applyNumberFormat="1" applyFont="1" applyFill="1" applyBorder="1" applyAlignment="1">
      <alignment horizontal="left" vertical="center" wrapText="1"/>
    </xf>
    <xf numFmtId="44" fontId="14" fillId="0" borderId="87" xfId="0" applyNumberFormat="1" applyFont="1" applyFill="1" applyBorder="1" applyAlignment="1">
      <alignment horizontal="left" vertical="center" wrapText="1"/>
    </xf>
    <xf numFmtId="44" fontId="0" fillId="0" borderId="94" xfId="0" applyNumberFormat="1" applyFont="1" applyFill="1" applyBorder="1" applyAlignment="1">
      <alignment horizontal="left" vertical="center" wrapText="1"/>
    </xf>
    <xf numFmtId="44" fontId="0" fillId="0" borderId="79" xfId="0" applyNumberFormat="1" applyFont="1" applyFill="1" applyBorder="1" applyAlignment="1">
      <alignment horizontal="left" vertical="center" wrapText="1"/>
    </xf>
    <xf numFmtId="44" fontId="0" fillId="9" borderId="94" xfId="0" applyNumberFormat="1" applyFont="1" applyFill="1" applyBorder="1" applyAlignment="1">
      <alignment horizontal="left" vertical="center" wrapText="1"/>
    </xf>
    <xf numFmtId="44" fontId="0" fillId="9" borderId="79" xfId="0" applyNumberFormat="1" applyFont="1" applyFill="1" applyBorder="1" applyAlignment="1">
      <alignment horizontal="left" vertical="center" wrapText="1"/>
    </xf>
    <xf numFmtId="44" fontId="0" fillId="0" borderId="83" xfId="0" applyNumberFormat="1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4" fontId="0" fillId="9" borderId="3" xfId="0" applyNumberFormat="1" applyFont="1" applyFill="1" applyBorder="1" applyAlignment="1">
      <alignment horizontal="left" vertical="center" wrapText="1"/>
    </xf>
    <xf numFmtId="44" fontId="0" fillId="0" borderId="3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0" borderId="65" xfId="0" applyNumberFormat="1" applyFont="1" applyBorder="1" applyAlignment="1">
      <alignment horizontal="left" vertical="center" wrapText="1"/>
    </xf>
    <xf numFmtId="44" fontId="0" fillId="9" borderId="3" xfId="0" applyNumberFormat="1" applyFill="1" applyBorder="1" applyAlignment="1">
      <alignment horizontal="center"/>
    </xf>
    <xf numFmtId="44" fontId="0" fillId="9" borderId="50" xfId="0" applyNumberFormat="1" applyFill="1" applyBorder="1" applyAlignment="1">
      <alignment horizontal="center"/>
    </xf>
    <xf numFmtId="44" fontId="0" fillId="9" borderId="53" xfId="0" applyNumberFormat="1" applyFill="1" applyBorder="1" applyAlignment="1">
      <alignment horizontal="center"/>
    </xf>
    <xf numFmtId="44" fontId="0" fillId="9" borderId="54" xfId="0" applyNumberFormat="1" applyFill="1" applyBorder="1" applyAlignment="1">
      <alignment horizontal="center"/>
    </xf>
    <xf numFmtId="44" fontId="9" fillId="0" borderId="48" xfId="0" applyNumberFormat="1" applyFont="1" applyBorder="1" applyAlignment="1">
      <alignment horizontal="center"/>
    </xf>
    <xf numFmtId="44" fontId="9" fillId="0" borderId="49" xfId="0" applyNumberFormat="1" applyFont="1" applyBorder="1" applyAlignment="1">
      <alignment horizontal="center"/>
    </xf>
    <xf numFmtId="44" fontId="9" fillId="0" borderId="57" xfId="0" applyNumberFormat="1" applyFont="1" applyBorder="1" applyAlignment="1">
      <alignment horizontal="center"/>
    </xf>
    <xf numFmtId="44" fontId="9" fillId="0" borderId="58" xfId="0" applyNumberFormat="1" applyFont="1" applyBorder="1" applyAlignment="1">
      <alignment horizontal="center"/>
    </xf>
    <xf numFmtId="44" fontId="0" fillId="0" borderId="36" xfId="0" applyNumberFormat="1" applyFill="1" applyBorder="1" applyAlignment="1">
      <alignment horizontal="center"/>
    </xf>
    <xf numFmtId="0" fontId="10" fillId="0" borderId="42" xfId="0" applyFont="1" applyFill="1" applyBorder="1" applyAlignment="1">
      <alignment horizontal="left" vertical="center" wrapText="1"/>
    </xf>
    <xf numFmtId="0" fontId="10" fillId="0" borderId="104" xfId="0" applyFont="1" applyFill="1" applyBorder="1" applyAlignment="1">
      <alignment horizontal="left" vertical="center" wrapText="1"/>
    </xf>
    <xf numFmtId="0" fontId="0" fillId="0" borderId="92" xfId="0" applyFont="1" applyFill="1" applyBorder="1" applyAlignment="1">
      <alignment horizontal="left" vertical="center" wrapText="1"/>
    </xf>
    <xf numFmtId="44" fontId="0" fillId="0" borderId="92" xfId="0" applyNumberFormat="1" applyFont="1" applyFill="1" applyBorder="1" applyAlignment="1">
      <alignment horizontal="left" vertical="center" wrapText="1"/>
    </xf>
    <xf numFmtId="44" fontId="0" fillId="0" borderId="98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44" fontId="14" fillId="0" borderId="83" xfId="0" applyNumberFormat="1" applyFont="1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44" fontId="0" fillId="0" borderId="83" xfId="0" applyNumberFormat="1" applyFill="1" applyBorder="1" applyAlignment="1">
      <alignment horizontal="center"/>
    </xf>
    <xf numFmtId="0" fontId="0" fillId="0" borderId="72" xfId="0" applyFill="1" applyBorder="1" applyAlignment="1">
      <alignment horizontal="left"/>
    </xf>
    <xf numFmtId="44" fontId="0" fillId="0" borderId="72" xfId="0" applyNumberFormat="1" applyFill="1" applyBorder="1" applyAlignment="1">
      <alignment horizontal="center"/>
    </xf>
    <xf numFmtId="44" fontId="0" fillId="0" borderId="73" xfId="0" applyNumberFormat="1" applyFill="1" applyBorder="1" applyAlignment="1">
      <alignment horizontal="center"/>
    </xf>
    <xf numFmtId="0" fontId="9" fillId="0" borderId="56" xfId="0" applyFont="1" applyBorder="1" applyAlignment="1">
      <alignment horizontal="left"/>
    </xf>
    <xf numFmtId="0" fontId="9" fillId="0" borderId="62" xfId="0" applyFont="1" applyBorder="1" applyAlignment="1">
      <alignment horizontal="left"/>
    </xf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44" fontId="11" fillId="0" borderId="64" xfId="0" applyNumberFormat="1" applyFont="1" applyBorder="1" applyAlignment="1">
      <alignment horizontal="center" wrapText="1"/>
    </xf>
    <xf numFmtId="44" fontId="11" fillId="0" borderId="58" xfId="0" applyNumberFormat="1" applyFont="1" applyBorder="1" applyAlignment="1">
      <alignment horizontal="center" wrapText="1"/>
    </xf>
    <xf numFmtId="0" fontId="0" fillId="0" borderId="36" xfId="0" applyFill="1" applyBorder="1" applyAlignment="1"/>
    <xf numFmtId="0" fontId="0" fillId="0" borderId="87" xfId="0" applyFill="1" applyBorder="1" applyAlignment="1"/>
    <xf numFmtId="0" fontId="8" fillId="0" borderId="56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0" fillId="3" borderId="48" xfId="0" applyFill="1" applyBorder="1" applyAlignment="1">
      <alignment horizontal="left"/>
    </xf>
    <xf numFmtId="44" fontId="0" fillId="3" borderId="48" xfId="0" applyNumberFormat="1" applyFill="1" applyBorder="1" applyAlignment="1">
      <alignment horizontal="center"/>
    </xf>
    <xf numFmtId="44" fontId="0" fillId="3" borderId="49" xfId="0" applyNumberFormat="1" applyFill="1" applyBorder="1" applyAlignment="1">
      <alignment horizontal="center"/>
    </xf>
    <xf numFmtId="0" fontId="16" fillId="0" borderId="52" xfId="0" applyFont="1" applyFill="1" applyBorder="1" applyAlignment="1">
      <alignment horizontal="left" vertical="center" wrapText="1"/>
    </xf>
    <xf numFmtId="0" fontId="16" fillId="0" borderId="105" xfId="0" applyFont="1" applyFill="1" applyBorder="1" applyAlignment="1">
      <alignment horizontal="left" vertical="center" wrapText="1"/>
    </xf>
    <xf numFmtId="44" fontId="0" fillId="0" borderId="72" xfId="0" applyNumberFormat="1" applyFont="1" applyFill="1" applyBorder="1" applyAlignment="1">
      <alignment horizontal="left" vertical="center" wrapText="1"/>
    </xf>
    <xf numFmtId="44" fontId="0" fillId="0" borderId="73" xfId="0" applyNumberFormat="1" applyFont="1" applyFill="1" applyBorder="1" applyAlignment="1">
      <alignment horizontal="left" vertical="center" wrapText="1"/>
    </xf>
    <xf numFmtId="44" fontId="0" fillId="0" borderId="69" xfId="0" applyNumberFormat="1" applyFill="1" applyBorder="1" applyAlignment="1">
      <alignment horizontal="center"/>
    </xf>
    <xf numFmtId="44" fontId="0" fillId="0" borderId="70" xfId="0" applyNumberFormat="1" applyFill="1" applyBorder="1" applyAlignment="1">
      <alignment horizontal="center"/>
    </xf>
    <xf numFmtId="44" fontId="0" fillId="9" borderId="3" xfId="0" applyNumberFormat="1" applyFont="1" applyFill="1" applyBorder="1" applyAlignment="1">
      <alignment horizontal="center" vertical="center" wrapText="1"/>
    </xf>
    <xf numFmtId="44" fontId="0" fillId="9" borderId="8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72" xfId="0" applyFont="1" applyFill="1" applyBorder="1" applyAlignment="1">
      <alignment horizontal="left" vertical="center" wrapText="1"/>
    </xf>
    <xf numFmtId="44" fontId="0" fillId="0" borderId="3" xfId="0" applyNumberFormat="1" applyFont="1" applyBorder="1" applyAlignment="1">
      <alignment horizontal="center" vertical="center" wrapText="1"/>
    </xf>
    <xf numFmtId="44" fontId="0" fillId="0" borderId="50" xfId="0" applyNumberFormat="1" applyFont="1" applyBorder="1" applyAlignment="1">
      <alignment horizontal="center" vertical="center" wrapText="1"/>
    </xf>
    <xf numFmtId="44" fontId="0" fillId="0" borderId="3" xfId="0" applyNumberFormat="1" applyFont="1" applyFill="1" applyBorder="1" applyAlignment="1">
      <alignment horizontal="center" vertical="center" wrapText="1"/>
    </xf>
    <xf numFmtId="44" fontId="0" fillId="0" borderId="87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7" xfId="0" applyFont="1" applyBorder="1" applyAlignment="1">
      <alignment horizontal="center"/>
    </xf>
    <xf numFmtId="44" fontId="0" fillId="0" borderId="1" xfId="0" applyNumberFormat="1" applyFont="1" applyBorder="1" applyAlignment="1">
      <alignment horizontal="center" wrapText="1"/>
    </xf>
    <xf numFmtId="44" fontId="9" fillId="0" borderId="61" xfId="0" applyNumberFormat="1" applyFont="1" applyBorder="1" applyAlignment="1">
      <alignment horizontal="center"/>
    </xf>
    <xf numFmtId="44" fontId="9" fillId="0" borderId="64" xfId="0" applyNumberFormat="1" applyFont="1" applyBorder="1" applyAlignment="1">
      <alignment horizontal="center"/>
    </xf>
    <xf numFmtId="0" fontId="10" fillId="0" borderId="8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4" fontId="0" fillId="0" borderId="36" xfId="0" applyNumberFormat="1" applyFont="1" applyBorder="1" applyAlignment="1">
      <alignment horizontal="left" vertical="center" wrapText="1"/>
    </xf>
    <xf numFmtId="44" fontId="0" fillId="9" borderId="36" xfId="0" applyNumberFormat="1" applyFont="1" applyFill="1" applyBorder="1" applyAlignment="1">
      <alignment horizontal="left" vertical="center" wrapText="1"/>
    </xf>
    <xf numFmtId="0" fontId="10" fillId="0" borderId="80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15" fillId="0" borderId="69" xfId="0" applyFont="1" applyFill="1" applyBorder="1" applyAlignment="1">
      <alignment horizontal="left" vertical="center" wrapText="1"/>
    </xf>
    <xf numFmtId="44" fontId="0" fillId="0" borderId="69" xfId="0" applyNumberFormat="1" applyFont="1" applyFill="1" applyBorder="1" applyAlignment="1">
      <alignment horizontal="left" vertical="center" wrapText="1"/>
    </xf>
    <xf numFmtId="44" fontId="0" fillId="0" borderId="70" xfId="0" applyNumberFormat="1" applyFont="1" applyFill="1" applyBorder="1" applyAlignment="1">
      <alignment horizontal="left" vertical="center" wrapText="1"/>
    </xf>
    <xf numFmtId="44" fontId="0" fillId="0" borderId="67" xfId="0" applyNumberFormat="1" applyFont="1" applyBorder="1" applyAlignment="1">
      <alignment horizontal="left" vertical="center" wrapText="1"/>
    </xf>
    <xf numFmtId="44" fontId="0" fillId="0" borderId="36" xfId="0" applyNumberFormat="1" applyFont="1" applyBorder="1" applyAlignment="1">
      <alignment horizontal="center" vertical="center" wrapText="1"/>
    </xf>
    <xf numFmtId="44" fontId="14" fillId="0" borderId="83" xfId="0" applyNumberFormat="1" applyFont="1" applyFill="1" applyBorder="1" applyAlignment="1">
      <alignment horizontal="left" vertical="center" wrapText="1"/>
    </xf>
    <xf numFmtId="44" fontId="0" fillId="9" borderId="36" xfId="0" applyNumberFormat="1" applyFont="1" applyFill="1" applyBorder="1" applyAlignment="1">
      <alignment horizontal="center" vertical="center" wrapText="1"/>
    </xf>
    <xf numFmtId="44" fontId="0" fillId="0" borderId="36" xfId="0" applyNumberFormat="1" applyFont="1" applyFill="1" applyBorder="1" applyAlignment="1">
      <alignment horizontal="center" vertical="center" wrapText="1"/>
    </xf>
    <xf numFmtId="44" fontId="0" fillId="9" borderId="52" xfId="0" applyNumberFormat="1" applyFont="1" applyFill="1" applyBorder="1" applyAlignment="1">
      <alignment horizontal="center" vertical="center" wrapText="1"/>
    </xf>
    <xf numFmtId="44" fontId="0" fillId="9" borderId="54" xfId="0" applyNumberFormat="1" applyFont="1" applyFill="1" applyBorder="1" applyAlignment="1">
      <alignment horizontal="center" vertical="center" wrapText="1"/>
    </xf>
    <xf numFmtId="44" fontId="0" fillId="9" borderId="77" xfId="0" applyNumberFormat="1" applyFont="1" applyFill="1" applyBorder="1" applyAlignment="1">
      <alignment horizontal="center" vertical="center" wrapText="1"/>
    </xf>
    <xf numFmtId="44" fontId="0" fillId="9" borderId="79" xfId="0" applyNumberFormat="1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left"/>
    </xf>
    <xf numFmtId="44" fontId="0" fillId="0" borderId="1" xfId="0" applyNumberFormat="1" applyFont="1" applyBorder="1" applyAlignment="1">
      <alignment horizontal="center"/>
    </xf>
    <xf numFmtId="0" fontId="0" fillId="0" borderId="83" xfId="0" applyNumberFormat="1" applyFont="1" applyBorder="1" applyAlignment="1">
      <alignment horizontal="center"/>
    </xf>
    <xf numFmtId="44" fontId="8" fillId="0" borderId="61" xfId="0" applyNumberFormat="1" applyFont="1" applyBorder="1" applyAlignment="1">
      <alignment horizontal="center" wrapText="1"/>
    </xf>
    <xf numFmtId="44" fontId="8" fillId="0" borderId="49" xfId="0" applyNumberFormat="1" applyFont="1" applyBorder="1" applyAlignment="1">
      <alignment horizontal="center" wrapText="1"/>
    </xf>
    <xf numFmtId="44" fontId="8" fillId="0" borderId="64" xfId="0" applyNumberFormat="1" applyFont="1" applyBorder="1" applyAlignment="1">
      <alignment horizontal="center" wrapText="1"/>
    </xf>
    <xf numFmtId="44" fontId="8" fillId="0" borderId="58" xfId="0" applyNumberFormat="1" applyFont="1" applyBorder="1" applyAlignment="1">
      <alignment horizontal="center" wrapText="1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69" xfId="0" applyBorder="1" applyAlignment="1">
      <alignment horizontal="center"/>
    </xf>
    <xf numFmtId="44" fontId="0" fillId="0" borderId="69" xfId="0" applyNumberFormat="1" applyBorder="1" applyAlignment="1">
      <alignment horizontal="center"/>
    </xf>
    <xf numFmtId="44" fontId="0" fillId="0" borderId="70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50" xfId="0" applyNumberFormat="1" applyBorder="1" applyAlignment="1">
      <alignment horizontal="center"/>
    </xf>
    <xf numFmtId="44" fontId="0" fillId="0" borderId="65" xfId="0" applyNumberFormat="1" applyBorder="1" applyAlignment="1">
      <alignment horizontal="center"/>
    </xf>
    <xf numFmtId="44" fontId="0" fillId="0" borderId="66" xfId="0" applyNumberFormat="1" applyBorder="1" applyAlignment="1">
      <alignment horizontal="center"/>
    </xf>
    <xf numFmtId="44" fontId="0" fillId="0" borderId="78" xfId="0" applyNumberFormat="1" applyFill="1" applyBorder="1" applyAlignment="1">
      <alignment horizontal="center"/>
    </xf>
    <xf numFmtId="44" fontId="0" fillId="0" borderId="79" xfId="0" applyNumberFormat="1" applyFill="1" applyBorder="1" applyAlignment="1">
      <alignment horizontal="center"/>
    </xf>
    <xf numFmtId="0" fontId="9" fillId="0" borderId="47" xfId="0" applyFont="1" applyFill="1" applyBorder="1" applyAlignment="1">
      <alignment horizontal="left"/>
    </xf>
    <xf numFmtId="0" fontId="9" fillId="0" borderId="59" xfId="0" applyFont="1" applyFill="1" applyBorder="1" applyAlignment="1">
      <alignment horizontal="left"/>
    </xf>
    <xf numFmtId="0" fontId="9" fillId="0" borderId="45" xfId="0" applyFont="1" applyFill="1" applyBorder="1" applyAlignment="1">
      <alignment horizontal="left"/>
    </xf>
    <xf numFmtId="0" fontId="9" fillId="0" borderId="84" xfId="0" applyFont="1" applyFill="1" applyBorder="1" applyAlignment="1">
      <alignment horizontal="left"/>
    </xf>
    <xf numFmtId="0" fontId="9" fillId="0" borderId="60" xfId="0" applyFont="1" applyFill="1" applyBorder="1" applyAlignment="1">
      <alignment horizontal="center"/>
    </xf>
    <xf numFmtId="0" fontId="9" fillId="0" borderId="85" xfId="0" applyFont="1" applyFill="1" applyBorder="1" applyAlignment="1">
      <alignment horizontal="center"/>
    </xf>
    <xf numFmtId="0" fontId="9" fillId="0" borderId="61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8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84" xfId="0" applyFont="1" applyFill="1" applyBorder="1" applyAlignment="1">
      <alignment horizontal="center"/>
    </xf>
    <xf numFmtId="0" fontId="16" fillId="0" borderId="81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105" xfId="0" applyFont="1" applyBorder="1" applyAlignment="1">
      <alignment horizontal="center"/>
    </xf>
    <xf numFmtId="0" fontId="0" fillId="3" borderId="90" xfId="0" applyFill="1" applyBorder="1" applyAlignment="1">
      <alignment horizontal="left"/>
    </xf>
    <xf numFmtId="44" fontId="0" fillId="3" borderId="90" xfId="0" applyNumberFormat="1" applyFill="1" applyBorder="1" applyAlignment="1">
      <alignment horizontal="center"/>
    </xf>
    <xf numFmtId="44" fontId="0" fillId="3" borderId="91" xfId="0" applyNumberFormat="1" applyFill="1" applyBorder="1" applyAlignment="1">
      <alignment horizontal="center"/>
    </xf>
    <xf numFmtId="44" fontId="0" fillId="0" borderId="68" xfId="0" applyNumberFormat="1" applyFill="1" applyBorder="1" applyAlignment="1">
      <alignment horizontal="center"/>
    </xf>
    <xf numFmtId="0" fontId="0" fillId="0" borderId="68" xfId="0" applyFill="1" applyBorder="1" applyAlignment="1">
      <alignment horizontal="left"/>
    </xf>
    <xf numFmtId="0" fontId="0" fillId="0" borderId="65" xfId="0" applyFill="1" applyBorder="1" applyAlignment="1">
      <alignment horizontal="left"/>
    </xf>
    <xf numFmtId="0" fontId="0" fillId="0" borderId="88" xfId="0" applyFill="1" applyBorder="1" applyAlignment="1">
      <alignment horizontal="left"/>
    </xf>
    <xf numFmtId="0" fontId="0" fillId="0" borderId="67" xfId="0" applyFill="1" applyBorder="1" applyAlignment="1"/>
    <xf numFmtId="0" fontId="0" fillId="0" borderId="88" xfId="0" applyFill="1" applyBorder="1" applyAlignment="1"/>
    <xf numFmtId="0" fontId="0" fillId="0" borderId="82" xfId="0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0" fontId="0" fillId="0" borderId="105" xfId="0" applyFill="1" applyBorder="1" applyAlignment="1">
      <alignment horizontal="left"/>
    </xf>
    <xf numFmtId="0" fontId="16" fillId="0" borderId="67" xfId="0" applyFont="1" applyFill="1" applyBorder="1" applyAlignment="1">
      <alignment horizontal="left" vertical="center" wrapText="1"/>
    </xf>
    <xf numFmtId="0" fontId="16" fillId="0" borderId="88" xfId="0" applyFont="1" applyFill="1" applyBorder="1" applyAlignment="1">
      <alignment horizontal="left" vertical="center" wrapText="1"/>
    </xf>
    <xf numFmtId="44" fontId="0" fillId="0" borderId="78" xfId="0" applyNumberFormat="1" applyFont="1" applyFill="1" applyBorder="1" applyAlignment="1">
      <alignment horizontal="left" vertical="center" wrapText="1"/>
    </xf>
    <xf numFmtId="44" fontId="0" fillId="9" borderId="78" xfId="0" applyNumberFormat="1" applyFont="1" applyFill="1" applyBorder="1" applyAlignment="1">
      <alignment horizontal="left" vertical="center" wrapText="1"/>
    </xf>
    <xf numFmtId="44" fontId="0" fillId="0" borderId="36" xfId="0" applyNumberFormat="1" applyBorder="1" applyAlignment="1">
      <alignment horizontal="center"/>
    </xf>
    <xf numFmtId="0" fontId="15" fillId="0" borderId="7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87" xfId="0" applyFont="1" applyFill="1" applyBorder="1" applyAlignment="1">
      <alignment horizontal="left" vertical="center" wrapText="1"/>
    </xf>
    <xf numFmtId="44" fontId="20" fillId="0" borderId="1" xfId="0" applyNumberFormat="1" applyFont="1" applyFill="1" applyBorder="1" applyAlignment="1">
      <alignment horizontal="center" vertical="center" wrapText="1"/>
    </xf>
    <xf numFmtId="44" fontId="20" fillId="0" borderId="83" xfId="0" applyNumberFormat="1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87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52" xfId="0" applyFont="1" applyFill="1" applyBorder="1" applyAlignment="1">
      <alignment horizontal="left" vertical="center" wrapText="1"/>
    </xf>
    <xf numFmtId="0" fontId="0" fillId="0" borderId="105" xfId="0" applyFont="1" applyFill="1" applyBorder="1" applyAlignment="1">
      <alignment horizontal="left" vertical="center" wrapText="1"/>
    </xf>
    <xf numFmtId="44" fontId="14" fillId="0" borderId="72" xfId="0" applyNumberFormat="1" applyFont="1" applyFill="1" applyBorder="1" applyAlignment="1">
      <alignment horizontal="center" vertical="center" wrapText="1"/>
    </xf>
    <xf numFmtId="44" fontId="14" fillId="0" borderId="73" xfId="0" applyNumberFormat="1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left" vertical="center" wrapText="1"/>
    </xf>
    <xf numFmtId="0" fontId="10" fillId="0" borderId="88" xfId="0" applyFont="1" applyFill="1" applyBorder="1" applyAlignment="1">
      <alignment horizontal="left" vertical="center" wrapText="1"/>
    </xf>
    <xf numFmtId="0" fontId="10" fillId="0" borderId="68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wrapText="1"/>
    </xf>
    <xf numFmtId="44" fontId="20" fillId="0" borderId="69" xfId="0" applyNumberFormat="1" applyFont="1" applyFill="1" applyBorder="1" applyAlignment="1">
      <alignment horizontal="center" vertical="center" wrapText="1"/>
    </xf>
    <xf numFmtId="44" fontId="20" fillId="0" borderId="70" xfId="0" applyNumberFormat="1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left" vertical="center" wrapText="1"/>
    </xf>
    <xf numFmtId="0" fontId="0" fillId="0" borderId="88" xfId="0" applyFont="1" applyFill="1" applyBorder="1" applyAlignment="1">
      <alignment horizontal="left" vertical="center" wrapText="1"/>
    </xf>
    <xf numFmtId="44" fontId="14" fillId="0" borderId="69" xfId="0" applyNumberFormat="1" applyFont="1" applyFill="1" applyBorder="1" applyAlignment="1">
      <alignment horizontal="center" vertical="center" wrapText="1"/>
    </xf>
    <xf numFmtId="44" fontId="14" fillId="0" borderId="70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44" fontId="14" fillId="0" borderId="83" xfId="0" applyNumberFormat="1" applyFont="1" applyFill="1" applyBorder="1" applyAlignment="1">
      <alignment horizontal="center" vertical="center" wrapText="1"/>
    </xf>
    <xf numFmtId="44" fontId="10" fillId="0" borderId="67" xfId="0" applyNumberFormat="1" applyFont="1" applyFill="1" applyBorder="1" applyAlignment="1">
      <alignment horizontal="center" vertical="center" wrapText="1"/>
    </xf>
    <xf numFmtId="44" fontId="10" fillId="0" borderId="88" xfId="0" applyNumberFormat="1" applyFont="1" applyFill="1" applyBorder="1" applyAlignment="1">
      <alignment horizontal="center" vertical="center" wrapText="1"/>
    </xf>
    <xf numFmtId="44" fontId="10" fillId="9" borderId="36" xfId="0" applyNumberFormat="1" applyFont="1" applyFill="1" applyBorder="1" applyAlignment="1">
      <alignment horizontal="center" vertical="center" wrapText="1"/>
    </xf>
    <xf numFmtId="44" fontId="10" fillId="9" borderId="87" xfId="0" applyNumberFormat="1" applyFont="1" applyFill="1" applyBorder="1" applyAlignment="1">
      <alignment horizontal="center" vertical="center" wrapText="1"/>
    </xf>
    <xf numFmtId="44" fontId="10" fillId="0" borderId="36" xfId="0" applyNumberFormat="1" applyFont="1" applyFill="1" applyBorder="1" applyAlignment="1">
      <alignment horizontal="center" vertical="center" wrapText="1"/>
    </xf>
    <xf numFmtId="44" fontId="10" fillId="0" borderId="87" xfId="0" applyNumberFormat="1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left" vertical="center" wrapText="1"/>
    </xf>
    <xf numFmtId="44" fontId="0" fillId="0" borderId="1" xfId="0" applyNumberFormat="1" applyFont="1" applyFill="1" applyBorder="1" applyAlignment="1">
      <alignment horizontal="center" vertical="center" wrapText="1"/>
    </xf>
    <xf numFmtId="44" fontId="0" fillId="0" borderId="83" xfId="0" applyNumberFormat="1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left" vertical="center" wrapText="1"/>
    </xf>
    <xf numFmtId="44" fontId="10" fillId="0" borderId="1" xfId="0" applyNumberFormat="1" applyFont="1" applyFill="1" applyBorder="1" applyAlignment="1">
      <alignment horizontal="center" vertical="center" wrapText="1"/>
    </xf>
    <xf numFmtId="44" fontId="10" fillId="0" borderId="83" xfId="0" applyNumberFormat="1" applyFont="1" applyFill="1" applyBorder="1" applyAlignment="1">
      <alignment horizontal="center" vertical="center" wrapText="1"/>
    </xf>
    <xf numFmtId="44" fontId="10" fillId="0" borderId="69" xfId="0" applyNumberFormat="1" applyFont="1" applyFill="1" applyBorder="1" applyAlignment="1">
      <alignment horizontal="center" vertical="center" wrapText="1"/>
    </xf>
    <xf numFmtId="44" fontId="10" fillId="0" borderId="70" xfId="0" applyNumberFormat="1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left" vertical="center" wrapText="1"/>
    </xf>
    <xf numFmtId="0" fontId="10" fillId="0" borderId="72" xfId="0" applyFont="1" applyFill="1" applyBorder="1" applyAlignment="1">
      <alignment horizontal="left" vertical="center" wrapText="1"/>
    </xf>
    <xf numFmtId="44" fontId="10" fillId="0" borderId="72" xfId="0" applyNumberFormat="1" applyFont="1" applyFill="1" applyBorder="1" applyAlignment="1">
      <alignment horizontal="center" vertical="center" wrapText="1"/>
    </xf>
    <xf numFmtId="44" fontId="10" fillId="0" borderId="73" xfId="0" applyNumberFormat="1" applyFont="1" applyFill="1" applyBorder="1" applyAlignment="1">
      <alignment horizontal="center" vertical="center" wrapText="1"/>
    </xf>
    <xf numFmtId="0" fontId="10" fillId="0" borderId="106" xfId="0" applyFont="1" applyFill="1" applyBorder="1" applyAlignment="1">
      <alignment horizontal="left" vertical="center" wrapText="1"/>
    </xf>
    <xf numFmtId="0" fontId="10" fillId="0" borderId="103" xfId="0" applyFont="1" applyFill="1" applyBorder="1" applyAlignment="1">
      <alignment horizontal="left" vertical="center" wrapText="1"/>
    </xf>
    <xf numFmtId="0" fontId="0" fillId="0" borderId="103" xfId="0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9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44" fontId="8" fillId="0" borderId="93" xfId="0" applyNumberFormat="1" applyFont="1" applyBorder="1" applyAlignment="1">
      <alignment horizontal="center" wrapText="1"/>
    </xf>
    <xf numFmtId="44" fontId="8" fillId="0" borderId="55" xfId="0" applyNumberFormat="1" applyFont="1" applyBorder="1" applyAlignment="1">
      <alignment horizontal="center" wrapText="1"/>
    </xf>
    <xf numFmtId="0" fontId="0" fillId="0" borderId="8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05" xfId="0" applyBorder="1" applyAlignment="1">
      <alignment horizontal="center"/>
    </xf>
    <xf numFmtId="44" fontId="0" fillId="0" borderId="72" xfId="0" applyNumberFormat="1" applyFont="1" applyFill="1" applyBorder="1" applyAlignment="1">
      <alignment horizontal="center" vertical="center" wrapText="1"/>
    </xf>
    <xf numFmtId="44" fontId="0" fillId="0" borderId="73" xfId="0" applyNumberFormat="1" applyFont="1" applyFill="1" applyBorder="1" applyAlignment="1">
      <alignment horizontal="center" vertical="center" wrapText="1"/>
    </xf>
    <xf numFmtId="44" fontId="8" fillId="0" borderId="86" xfId="0" applyNumberFormat="1" applyFont="1" applyBorder="1" applyAlignment="1">
      <alignment horizontal="center" wrapText="1"/>
    </xf>
    <xf numFmtId="44" fontId="8" fillId="0" borderId="51" xfId="0" applyNumberFormat="1" applyFont="1" applyBorder="1" applyAlignment="1">
      <alignment horizontal="center" wrapText="1"/>
    </xf>
    <xf numFmtId="0" fontId="0" fillId="0" borderId="71" xfId="0" applyFont="1" applyFill="1" applyBorder="1" applyAlignment="1">
      <alignment horizontal="left" vertical="center" wrapText="1"/>
    </xf>
    <xf numFmtId="44" fontId="0" fillId="0" borderId="102" xfId="0" applyNumberFormat="1" applyFont="1" applyFill="1" applyBorder="1" applyAlignment="1">
      <alignment horizontal="center" vertical="center" wrapText="1"/>
    </xf>
    <xf numFmtId="44" fontId="0" fillId="0" borderId="10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center" vertical="center" wrapText="1"/>
    </xf>
    <xf numFmtId="44" fontId="0" fillId="0" borderId="61" xfId="0" applyNumberFormat="1" applyFont="1" applyFill="1" applyBorder="1" applyAlignment="1">
      <alignment horizontal="center" wrapText="1"/>
    </xf>
    <xf numFmtId="44" fontId="0" fillId="0" borderId="49" xfId="0" applyNumberFormat="1" applyFont="1" applyFill="1" applyBorder="1" applyAlignment="1">
      <alignment horizontal="center" wrapText="1"/>
    </xf>
    <xf numFmtId="44" fontId="0" fillId="0" borderId="64" xfId="0" applyNumberFormat="1" applyFont="1" applyFill="1" applyBorder="1" applyAlignment="1">
      <alignment horizontal="center" wrapText="1"/>
    </xf>
    <xf numFmtId="44" fontId="0" fillId="0" borderId="58" xfId="0" applyNumberFormat="1" applyFont="1" applyFill="1" applyBorder="1" applyAlignment="1">
      <alignment horizontal="center" wrapText="1"/>
    </xf>
    <xf numFmtId="44" fontId="14" fillId="0" borderId="92" xfId="0" applyNumberFormat="1" applyFont="1" applyFill="1" applyBorder="1" applyAlignment="1">
      <alignment horizontal="center" vertical="center" wrapText="1"/>
    </xf>
    <xf numFmtId="44" fontId="14" fillId="0" borderId="93" xfId="0" applyNumberFormat="1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left" vertical="center" wrapText="1"/>
    </xf>
    <xf numFmtId="0" fontId="0" fillId="0" borderId="53" xfId="0" applyFont="1" applyFill="1" applyBorder="1" applyAlignment="1">
      <alignment horizontal="left" vertical="center" wrapText="1"/>
    </xf>
    <xf numFmtId="0" fontId="1" fillId="0" borderId="80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14" fontId="13" fillId="0" borderId="77" xfId="0" applyNumberFormat="1" applyFont="1" applyFill="1" applyBorder="1" applyAlignment="1">
      <alignment horizontal="center" vertical="center"/>
    </xf>
    <xf numFmtId="14" fontId="13" fillId="0" borderId="78" xfId="0" applyNumberFormat="1" applyFont="1" applyFill="1" applyBorder="1" applyAlignment="1">
      <alignment horizontal="center" vertical="center"/>
    </xf>
    <xf numFmtId="14" fontId="13" fillId="0" borderId="79" xfId="0" applyNumberFormat="1" applyFont="1" applyFill="1" applyBorder="1" applyAlignment="1">
      <alignment horizontal="center" vertical="center"/>
    </xf>
    <xf numFmtId="0" fontId="0" fillId="0" borderId="67" xfId="0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0" fillId="0" borderId="68" xfId="0" applyFill="1" applyBorder="1" applyAlignment="1">
      <alignment horizontal="center"/>
    </xf>
    <xf numFmtId="0" fontId="14" fillId="0" borderId="45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4" fillId="0" borderId="51" xfId="0" applyFont="1" applyFill="1" applyBorder="1" applyAlignment="1">
      <alignment horizontal="left"/>
    </xf>
    <xf numFmtId="0" fontId="0" fillId="0" borderId="96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73" xfId="0" applyNumberFormat="1" applyFont="1" applyFill="1" applyBorder="1" applyAlignment="1">
      <alignment horizontal="center"/>
    </xf>
    <xf numFmtId="0" fontId="0" fillId="0" borderId="8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0" fillId="0" borderId="1" xfId="0" applyNumberFormat="1" applyFont="1" applyFill="1" applyBorder="1" applyAlignment="1">
      <alignment horizontal="center"/>
    </xf>
    <xf numFmtId="0" fontId="0" fillId="0" borderId="83" xfId="0" applyNumberFormat="1" applyFont="1" applyFill="1" applyBorder="1" applyAlignment="1">
      <alignment horizontal="center"/>
    </xf>
    <xf numFmtId="0" fontId="11" fillId="0" borderId="67" xfId="0" applyFont="1" applyFill="1" applyBorder="1" applyAlignment="1">
      <alignment horizontal="left"/>
    </xf>
    <xf numFmtId="0" fontId="11" fillId="0" borderId="65" xfId="0" applyFont="1" applyFill="1" applyBorder="1" applyAlignment="1">
      <alignment horizontal="left"/>
    </xf>
    <xf numFmtId="0" fontId="14" fillId="0" borderId="89" xfId="0" applyFont="1" applyFill="1" applyBorder="1" applyAlignment="1"/>
    <xf numFmtId="0" fontId="14" fillId="0" borderId="90" xfId="0" applyFont="1" applyFill="1" applyBorder="1" applyAlignment="1"/>
    <xf numFmtId="0" fontId="14" fillId="0" borderId="90" xfId="0" applyFont="1" applyFill="1" applyBorder="1" applyAlignment="1">
      <alignment horizontal="left"/>
    </xf>
    <xf numFmtId="0" fontId="14" fillId="0" borderId="91" xfId="0" applyFont="1" applyFill="1" applyBorder="1" applyAlignment="1">
      <alignment horizontal="left"/>
    </xf>
    <xf numFmtId="0" fontId="14" fillId="0" borderId="56" xfId="0" applyFont="1" applyFill="1" applyBorder="1" applyAlignment="1"/>
    <xf numFmtId="0" fontId="14" fillId="0" borderId="57" xfId="0" applyFont="1" applyFill="1" applyBorder="1" applyAlignment="1"/>
    <xf numFmtId="0" fontId="14" fillId="0" borderId="57" xfId="0" applyFont="1" applyFill="1" applyBorder="1" applyAlignment="1">
      <alignment horizontal="left"/>
    </xf>
    <xf numFmtId="0" fontId="14" fillId="0" borderId="58" xfId="0" applyFont="1" applyFill="1" applyBorder="1" applyAlignment="1">
      <alignment horizontal="left"/>
    </xf>
    <xf numFmtId="0" fontId="8" fillId="0" borderId="47" xfId="0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84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85" xfId="0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8" fillId="0" borderId="8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4" fontId="8" fillId="0" borderId="61" xfId="0" applyNumberFormat="1" applyFont="1" applyFill="1" applyBorder="1" applyAlignment="1">
      <alignment horizontal="center" wrapText="1"/>
    </xf>
    <xf numFmtId="44" fontId="8" fillId="0" borderId="49" xfId="0" applyNumberFormat="1" applyFont="1" applyFill="1" applyBorder="1" applyAlignment="1">
      <alignment horizontal="center" wrapText="1"/>
    </xf>
    <xf numFmtId="44" fontId="8" fillId="0" borderId="93" xfId="0" applyNumberFormat="1" applyFont="1" applyFill="1" applyBorder="1" applyAlignment="1">
      <alignment horizontal="center" wrapText="1"/>
    </xf>
    <xf numFmtId="44" fontId="8" fillId="0" borderId="55" xfId="0" applyNumberFormat="1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87" xfId="0" applyFont="1" applyFill="1" applyBorder="1" applyAlignment="1">
      <alignment horizontal="center"/>
    </xf>
    <xf numFmtId="0" fontId="0" fillId="0" borderId="83" xfId="0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105" xfId="0" applyFont="1" applyFill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0" fillId="0" borderId="73" xfId="0" applyFill="1" applyBorder="1" applyAlignment="1">
      <alignment horizontal="center"/>
    </xf>
    <xf numFmtId="0" fontId="0" fillId="0" borderId="57" xfId="0" applyFill="1" applyBorder="1" applyAlignment="1">
      <alignment horizontal="left"/>
    </xf>
    <xf numFmtId="0" fontId="8" fillId="0" borderId="56" xfId="0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/>
    </xf>
    <xf numFmtId="0" fontId="8" fillId="0" borderId="60" xfId="0" applyFont="1" applyFill="1" applyBorder="1" applyAlignment="1"/>
    <xf numFmtId="0" fontId="8" fillId="0" borderId="63" xfId="0" applyFont="1" applyFill="1" applyBorder="1" applyAlignment="1"/>
    <xf numFmtId="0" fontId="8" fillId="0" borderId="64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44" fontId="8" fillId="0" borderId="64" xfId="0" applyNumberFormat="1" applyFont="1" applyFill="1" applyBorder="1" applyAlignment="1">
      <alignment horizontal="center" wrapText="1"/>
    </xf>
    <xf numFmtId="44" fontId="8" fillId="0" borderId="58" xfId="0" applyNumberFormat="1" applyFont="1" applyFill="1" applyBorder="1" applyAlignment="1">
      <alignment horizontal="center" wrapText="1"/>
    </xf>
    <xf numFmtId="44" fontId="14" fillId="0" borderId="90" xfId="0" applyNumberFormat="1" applyFont="1" applyFill="1" applyBorder="1" applyAlignment="1">
      <alignment horizontal="left" vertical="center" wrapText="1"/>
    </xf>
    <xf numFmtId="44" fontId="14" fillId="0" borderId="91" xfId="0" applyNumberFormat="1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9" xfId="0" applyFont="1" applyFill="1" applyBorder="1" applyAlignment="1">
      <alignment horizontal="left" vertical="center" wrapText="1"/>
    </xf>
    <xf numFmtId="0" fontId="0" fillId="0" borderId="90" xfId="0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 wrapText="1"/>
    </xf>
    <xf numFmtId="44" fontId="14" fillId="0" borderId="53" xfId="0" applyNumberFormat="1" applyFont="1" applyFill="1" applyBorder="1" applyAlignment="1">
      <alignment horizontal="left" vertical="center" wrapText="1"/>
    </xf>
    <xf numFmtId="44" fontId="14" fillId="0" borderId="54" xfId="0" applyNumberFormat="1" applyFont="1" applyFill="1" applyBorder="1" applyAlignment="1">
      <alignment horizontal="left" vertical="center" wrapText="1"/>
    </xf>
    <xf numFmtId="0" fontId="0" fillId="0" borderId="71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left" vertical="center" wrapText="1"/>
    </xf>
    <xf numFmtId="44" fontId="14" fillId="0" borderId="65" xfId="0" applyNumberFormat="1" applyFont="1" applyFill="1" applyBorder="1" applyAlignment="1">
      <alignment horizontal="left" vertical="center" wrapText="1"/>
    </xf>
    <xf numFmtId="44" fontId="14" fillId="0" borderId="66" xfId="0" applyNumberFormat="1" applyFont="1" applyFill="1" applyBorder="1" applyAlignment="1">
      <alignment horizontal="left" vertical="center" wrapText="1"/>
    </xf>
    <xf numFmtId="44" fontId="0" fillId="0" borderId="36" xfId="0" applyNumberFormat="1" applyFont="1" applyFill="1" applyBorder="1" applyAlignment="1">
      <alignment horizontal="left" vertical="center" wrapText="1"/>
    </xf>
    <xf numFmtId="44" fontId="0" fillId="0" borderId="50" xfId="0" applyNumberFormat="1" applyFont="1" applyFill="1" applyBorder="1" applyAlignment="1">
      <alignment horizontal="left" vertical="center" wrapText="1"/>
    </xf>
    <xf numFmtId="44" fontId="14" fillId="0" borderId="3" xfId="0" applyNumberFormat="1" applyFont="1" applyFill="1" applyBorder="1" applyAlignment="1">
      <alignment horizontal="left" vertical="center" wrapText="1"/>
    </xf>
    <xf numFmtId="44" fontId="14" fillId="0" borderId="50" xfId="0" applyNumberFormat="1" applyFont="1" applyFill="1" applyBorder="1" applyAlignment="1">
      <alignment horizontal="left" vertical="center" wrapText="1"/>
    </xf>
    <xf numFmtId="44" fontId="14" fillId="0" borderId="36" xfId="0" applyNumberFormat="1" applyFont="1" applyFill="1" applyBorder="1" applyAlignment="1">
      <alignment horizontal="left" vertical="center" wrapText="1"/>
    </xf>
    <xf numFmtId="44" fontId="0" fillId="0" borderId="42" xfId="0" applyNumberFormat="1" applyFont="1" applyFill="1" applyBorder="1" applyAlignment="1">
      <alignment horizontal="left" vertical="center" wrapText="1"/>
    </xf>
    <xf numFmtId="44" fontId="0" fillId="0" borderId="55" xfId="0" applyNumberFormat="1" applyFont="1" applyFill="1" applyBorder="1" applyAlignment="1">
      <alignment horizontal="left" vertical="center" wrapText="1"/>
    </xf>
    <xf numFmtId="44" fontId="14" fillId="0" borderId="52" xfId="0" applyNumberFormat="1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/>
    </xf>
    <xf numFmtId="0" fontId="9" fillId="0" borderId="104" xfId="0" applyFont="1" applyFill="1" applyBorder="1" applyAlignment="1">
      <alignment horizontal="left"/>
    </xf>
    <xf numFmtId="0" fontId="9" fillId="0" borderId="92" xfId="0" applyFont="1" applyFill="1" applyBorder="1" applyAlignment="1">
      <alignment horizontal="center"/>
    </xf>
    <xf numFmtId="0" fontId="9" fillId="0" borderId="9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04" xfId="0" applyFont="1" applyFill="1" applyBorder="1" applyAlignment="1">
      <alignment horizontal="center"/>
    </xf>
    <xf numFmtId="44" fontId="9" fillId="0" borderId="47" xfId="0" applyNumberFormat="1" applyFont="1" applyFill="1" applyBorder="1" applyAlignment="1">
      <alignment horizontal="center"/>
    </xf>
    <xf numFmtId="44" fontId="9" fillId="0" borderId="49" xfId="0" applyNumberFormat="1" applyFont="1" applyFill="1" applyBorder="1" applyAlignment="1">
      <alignment horizontal="center"/>
    </xf>
    <xf numFmtId="44" fontId="9" fillId="0" borderId="42" xfId="0" applyNumberFormat="1" applyFont="1" applyFill="1" applyBorder="1" applyAlignment="1">
      <alignment horizontal="center"/>
    </xf>
    <xf numFmtId="44" fontId="9" fillId="0" borderId="55" xfId="0" applyNumberFormat="1" applyFont="1" applyFill="1" applyBorder="1" applyAlignment="1">
      <alignment horizontal="center"/>
    </xf>
    <xf numFmtId="44" fontId="0" fillId="0" borderId="2" xfId="0" applyNumberFormat="1" applyFont="1" applyFill="1" applyBorder="1" applyAlignment="1">
      <alignment horizontal="left" vertical="center" wrapText="1"/>
    </xf>
    <xf numFmtId="44" fontId="14" fillId="0" borderId="68" xfId="0" applyNumberFormat="1" applyFont="1" applyFill="1" applyBorder="1" applyAlignment="1">
      <alignment horizontal="left" vertical="center" wrapText="1"/>
    </xf>
    <xf numFmtId="44" fontId="14" fillId="0" borderId="88" xfId="0" applyNumberFormat="1" applyFont="1" applyFill="1" applyBorder="1" applyAlignment="1">
      <alignment horizontal="left" vertical="center" wrapText="1"/>
    </xf>
    <xf numFmtId="44" fontId="0" fillId="0" borderId="2" xfId="0" applyNumberFormat="1" applyFont="1" applyFill="1" applyBorder="1" applyAlignment="1">
      <alignment horizontal="center" vertical="center" wrapText="1"/>
    </xf>
    <xf numFmtId="44" fontId="0" fillId="0" borderId="50" xfId="0" applyNumberFormat="1" applyFont="1" applyFill="1" applyBorder="1" applyAlignment="1">
      <alignment horizontal="center" vertical="center" wrapText="1"/>
    </xf>
    <xf numFmtId="44" fontId="0" fillId="0" borderId="87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0" fontId="8" fillId="0" borderId="85" xfId="0" applyFont="1" applyFill="1" applyBorder="1" applyAlignment="1"/>
    <xf numFmtId="0" fontId="14" fillId="0" borderId="8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68" xfId="0" applyFont="1" applyFill="1" applyBorder="1" applyAlignment="1">
      <alignment horizontal="left" vertical="center" wrapText="1"/>
    </xf>
    <xf numFmtId="44" fontId="14" fillId="0" borderId="69" xfId="0" applyNumberFormat="1" applyFont="1" applyFill="1" applyBorder="1" applyAlignment="1">
      <alignment horizontal="left" vertical="center" wrapText="1"/>
    </xf>
    <xf numFmtId="44" fontId="14" fillId="0" borderId="70" xfId="0" applyNumberFormat="1" applyFont="1" applyFill="1" applyBorder="1" applyAlignment="1">
      <alignment horizontal="left" vertical="center" wrapText="1"/>
    </xf>
    <xf numFmtId="0" fontId="14" fillId="0" borderId="106" xfId="0" applyFont="1" applyFill="1" applyBorder="1" applyAlignment="1">
      <alignment horizontal="left" vertical="center" wrapText="1"/>
    </xf>
    <xf numFmtId="0" fontId="14" fillId="0" borderId="103" xfId="0" applyFont="1" applyFill="1" applyBorder="1" applyAlignment="1">
      <alignment horizontal="left" vertical="center" wrapText="1"/>
    </xf>
    <xf numFmtId="0" fontId="14" fillId="0" borderId="96" xfId="0" applyFont="1" applyFill="1" applyBorder="1" applyAlignment="1">
      <alignment horizontal="left" vertical="center" wrapText="1"/>
    </xf>
    <xf numFmtId="0" fontId="14" fillId="0" borderId="63" xfId="0" applyFont="1" applyFill="1" applyBorder="1" applyAlignment="1">
      <alignment horizontal="left" vertical="center" wrapText="1"/>
    </xf>
    <xf numFmtId="0" fontId="0" fillId="0" borderId="8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6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44" fontId="14" fillId="0" borderId="72" xfId="0" applyNumberFormat="1" applyFont="1" applyFill="1" applyBorder="1" applyAlignment="1">
      <alignment horizontal="left" vertical="center" wrapText="1"/>
    </xf>
    <xf numFmtId="44" fontId="14" fillId="0" borderId="73" xfId="0" applyNumberFormat="1" applyFont="1" applyFill="1" applyBorder="1" applyAlignment="1">
      <alignment horizontal="left" vertical="center" wrapText="1"/>
    </xf>
    <xf numFmtId="0" fontId="0" fillId="0" borderId="9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87" xfId="0" applyFont="1" applyFill="1" applyBorder="1" applyAlignment="1">
      <alignment horizontal="left" vertical="center" wrapText="1"/>
    </xf>
    <xf numFmtId="0" fontId="0" fillId="0" borderId="80" xfId="0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44" fontId="11" fillId="0" borderId="61" xfId="0" applyNumberFormat="1" applyFont="1" applyFill="1" applyBorder="1" applyAlignment="1">
      <alignment horizontal="center" wrapText="1"/>
    </xf>
    <xf numFmtId="44" fontId="11" fillId="0" borderId="49" xfId="0" applyNumberFormat="1" applyFont="1" applyFill="1" applyBorder="1" applyAlignment="1">
      <alignment horizontal="center" wrapText="1"/>
    </xf>
    <xf numFmtId="44" fontId="11" fillId="0" borderId="64" xfId="0" applyNumberFormat="1" applyFont="1" applyFill="1" applyBorder="1" applyAlignment="1">
      <alignment horizontal="center" wrapText="1"/>
    </xf>
    <xf numFmtId="44" fontId="11" fillId="0" borderId="58" xfId="0" applyNumberFormat="1" applyFont="1" applyFill="1" applyBorder="1" applyAlignment="1">
      <alignment horizontal="center" wrapText="1"/>
    </xf>
    <xf numFmtId="0" fontId="14" fillId="0" borderId="71" xfId="0" applyFont="1" applyFill="1" applyBorder="1" applyAlignment="1">
      <alignment horizontal="left" vertical="center" wrapText="1"/>
    </xf>
    <xf numFmtId="0" fontId="14" fillId="0" borderId="72" xfId="0" applyFont="1" applyFill="1" applyBorder="1" applyAlignment="1">
      <alignment horizontal="left" vertical="center" wrapText="1"/>
    </xf>
    <xf numFmtId="44" fontId="0" fillId="0" borderId="68" xfId="0" applyNumberFormat="1" applyFont="1" applyFill="1" applyBorder="1" applyAlignment="1">
      <alignment horizontal="left" vertical="center" wrapText="1"/>
    </xf>
    <xf numFmtId="44" fontId="0" fillId="0" borderId="66" xfId="0" applyNumberFormat="1" applyFont="1" applyFill="1" applyBorder="1" applyAlignment="1">
      <alignment horizontal="left" vertical="center" wrapText="1"/>
    </xf>
    <xf numFmtId="0" fontId="8" fillId="0" borderId="60" xfId="0" applyFont="1" applyBorder="1" applyAlignment="1"/>
    <xf numFmtId="0" fontId="8" fillId="0" borderId="85" xfId="0" applyFont="1" applyBorder="1" applyAlignment="1"/>
    <xf numFmtId="0" fontId="0" fillId="0" borderId="106" xfId="0" applyFont="1" applyFill="1" applyBorder="1" applyAlignment="1">
      <alignment horizontal="left" vertical="center" wrapText="1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61" xfId="0" applyFill="1" applyBorder="1" applyAlignment="1">
      <alignment horizontal="center"/>
    </xf>
    <xf numFmtId="44" fontId="0" fillId="0" borderId="60" xfId="0" applyNumberFormat="1" applyFill="1" applyBorder="1" applyAlignment="1">
      <alignment horizontal="center"/>
    </xf>
    <xf numFmtId="44" fontId="0" fillId="0" borderId="108" xfId="0" applyNumberFormat="1" applyFill="1" applyBorder="1" applyAlignment="1">
      <alignment horizontal="center"/>
    </xf>
    <xf numFmtId="0" fontId="0" fillId="0" borderId="47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 vertical="center" wrapText="1"/>
    </xf>
    <xf numFmtId="44" fontId="0" fillId="0" borderId="48" xfId="0" applyNumberFormat="1" applyFont="1" applyFill="1" applyBorder="1" applyAlignment="1">
      <alignment horizontal="left" vertical="center" wrapText="1"/>
    </xf>
    <xf numFmtId="44" fontId="0" fillId="0" borderId="49" xfId="0" applyNumberFormat="1" applyFont="1" applyFill="1" applyBorder="1" applyAlignment="1">
      <alignment horizontal="left" vertical="center" wrapText="1"/>
    </xf>
    <xf numFmtId="44" fontId="14" fillId="0" borderId="93" xfId="0" applyNumberFormat="1" applyFont="1" applyFill="1" applyBorder="1" applyAlignment="1">
      <alignment horizontal="left" vertical="center" wrapText="1"/>
    </xf>
    <xf numFmtId="44" fontId="14" fillId="0" borderId="55" xfId="0" applyNumberFormat="1" applyFont="1" applyFill="1" applyBorder="1" applyAlignment="1">
      <alignment horizontal="left" vertical="center" wrapText="1"/>
    </xf>
    <xf numFmtId="0" fontId="8" fillId="0" borderId="80" xfId="0" applyFont="1" applyFill="1" applyBorder="1" applyAlignment="1">
      <alignment horizontal="center"/>
    </xf>
    <xf numFmtId="0" fontId="8" fillId="0" borderId="69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/>
    </xf>
    <xf numFmtId="0" fontId="8" fillId="0" borderId="72" xfId="0" applyFont="1" applyFill="1" applyBorder="1" applyAlignment="1">
      <alignment horizontal="center"/>
    </xf>
    <xf numFmtId="0" fontId="8" fillId="0" borderId="69" xfId="0" applyFont="1" applyFill="1" applyBorder="1" applyAlignment="1"/>
    <xf numFmtId="0" fontId="8" fillId="0" borderId="72" xfId="0" applyFont="1" applyFill="1" applyBorder="1" applyAlignment="1"/>
    <xf numFmtId="44" fontId="11" fillId="0" borderId="69" xfId="0" applyNumberFormat="1" applyFont="1" applyFill="1" applyBorder="1" applyAlignment="1">
      <alignment horizontal="center" wrapText="1"/>
    </xf>
    <xf numFmtId="44" fontId="11" fillId="0" borderId="70" xfId="0" applyNumberFormat="1" applyFont="1" applyFill="1" applyBorder="1" applyAlignment="1">
      <alignment horizontal="center" wrapText="1"/>
    </xf>
    <xf numFmtId="44" fontId="11" fillId="0" borderId="72" xfId="0" applyNumberFormat="1" applyFont="1" applyFill="1" applyBorder="1" applyAlignment="1">
      <alignment horizontal="center" wrapText="1"/>
    </xf>
    <xf numFmtId="44" fontId="11" fillId="0" borderId="73" xfId="0" applyNumberFormat="1" applyFont="1" applyFill="1" applyBorder="1" applyAlignment="1">
      <alignment horizontal="center" wrapText="1"/>
    </xf>
    <xf numFmtId="0" fontId="0" fillId="0" borderId="96" xfId="0" applyFont="1" applyFill="1" applyBorder="1" applyAlignment="1">
      <alignment horizontal="left" vertical="center" wrapText="1"/>
    </xf>
    <xf numFmtId="0" fontId="0" fillId="0" borderId="63" xfId="0" applyFont="1" applyFill="1" applyBorder="1" applyAlignment="1">
      <alignment horizontal="left" vertical="center" wrapText="1"/>
    </xf>
    <xf numFmtId="44" fontId="0" fillId="0" borderId="63" xfId="0" applyNumberFormat="1" applyFont="1" applyFill="1" applyBorder="1" applyAlignment="1">
      <alignment horizontal="left" vertical="center" wrapText="1"/>
    </xf>
    <xf numFmtId="44" fontId="0" fillId="0" borderId="97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44" fontId="14" fillId="0" borderId="0" xfId="0" applyNumberFormat="1" applyFont="1" applyFill="1" applyBorder="1" applyAlignment="1">
      <alignment horizontal="left" vertical="center" wrapText="1"/>
    </xf>
    <xf numFmtId="44" fontId="14" fillId="0" borderId="92" xfId="0" applyNumberFormat="1" applyFont="1" applyFill="1" applyBorder="1" applyAlignment="1">
      <alignment horizontal="left" vertical="center" wrapText="1"/>
    </xf>
    <xf numFmtId="44" fontId="14" fillId="0" borderId="98" xfId="0" applyNumberFormat="1" applyFont="1" applyFill="1" applyBorder="1" applyAlignment="1">
      <alignment horizontal="left" vertical="center" wrapText="1"/>
    </xf>
    <xf numFmtId="0" fontId="14" fillId="0" borderId="89" xfId="0" applyFont="1" applyFill="1" applyBorder="1" applyAlignment="1">
      <alignment horizontal="left"/>
    </xf>
    <xf numFmtId="0" fontId="14" fillId="0" borderId="45" xfId="0" applyFont="1" applyFill="1" applyBorder="1" applyAlignment="1">
      <alignment horizontal="left"/>
    </xf>
    <xf numFmtId="0" fontId="9" fillId="0" borderId="56" xfId="0" applyFont="1" applyFill="1" applyBorder="1" applyAlignment="1">
      <alignment horizontal="left"/>
    </xf>
    <xf numFmtId="0" fontId="9" fillId="0" borderId="62" xfId="0" applyFont="1" applyFill="1" applyBorder="1" applyAlignment="1">
      <alignment horizontal="left"/>
    </xf>
    <xf numFmtId="0" fontId="9" fillId="0" borderId="63" xfId="0" applyFont="1" applyFill="1" applyBorder="1" applyAlignment="1">
      <alignment horizontal="center"/>
    </xf>
    <xf numFmtId="0" fontId="9" fillId="0" borderId="64" xfId="0" applyFont="1" applyFill="1" applyBorder="1" applyAlignment="1">
      <alignment horizontal="center"/>
    </xf>
    <xf numFmtId="0" fontId="9" fillId="0" borderId="57" xfId="0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87" xfId="0" applyFont="1" applyFill="1" applyBorder="1" applyAlignment="1">
      <alignment horizontal="left"/>
    </xf>
    <xf numFmtId="0" fontId="0" fillId="0" borderId="52" xfId="0" applyFont="1" applyFill="1" applyBorder="1" applyAlignment="1">
      <alignment horizontal="left"/>
    </xf>
    <xf numFmtId="0" fontId="0" fillId="0" borderId="53" xfId="0" applyFont="1" applyFill="1" applyBorder="1" applyAlignment="1">
      <alignment horizontal="left"/>
    </xf>
    <xf numFmtId="0" fontId="0" fillId="0" borderId="105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0" fillId="0" borderId="74" xfId="0" applyFill="1" applyBorder="1" applyAlignment="1">
      <alignment horizontal="center"/>
    </xf>
    <xf numFmtId="0" fontId="0" fillId="0" borderId="75" xfId="0" applyFill="1" applyBorder="1" applyAlignment="1">
      <alignment horizontal="center"/>
    </xf>
    <xf numFmtId="44" fontId="0" fillId="0" borderId="75" xfId="0" applyNumberFormat="1" applyFill="1" applyBorder="1" applyAlignment="1">
      <alignment horizontal="center"/>
    </xf>
    <xf numFmtId="44" fontId="0" fillId="0" borderId="76" xfId="0" applyNumberFormat="1" applyFill="1" applyBorder="1" applyAlignment="1">
      <alignment horizontal="center"/>
    </xf>
    <xf numFmtId="0" fontId="0" fillId="0" borderId="95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0" fillId="0" borderId="98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80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/>
    </xf>
    <xf numFmtId="0" fontId="0" fillId="0" borderId="68" xfId="0" applyFont="1" applyFill="1" applyBorder="1" applyAlignment="1">
      <alignment horizontal="left"/>
    </xf>
    <xf numFmtId="0" fontId="0" fillId="0" borderId="65" xfId="0" applyFont="1" applyFill="1" applyBorder="1" applyAlignment="1">
      <alignment horizontal="left"/>
    </xf>
    <xf numFmtId="0" fontId="0" fillId="0" borderId="88" xfId="0" applyFont="1" applyFill="1" applyBorder="1" applyAlignment="1">
      <alignment horizontal="left"/>
    </xf>
    <xf numFmtId="44" fontId="14" fillId="0" borderId="69" xfId="0" applyNumberFormat="1" applyFont="1" applyFill="1" applyBorder="1" applyAlignment="1">
      <alignment horizontal="center"/>
    </xf>
    <xf numFmtId="44" fontId="14" fillId="0" borderId="7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7" xfId="0" applyFill="1" applyBorder="1" applyAlignment="1">
      <alignment horizontal="center"/>
    </xf>
    <xf numFmtId="0" fontId="0" fillId="0" borderId="78" xfId="0" applyFill="1" applyBorder="1" applyAlignment="1">
      <alignment horizontal="center"/>
    </xf>
    <xf numFmtId="0" fontId="0" fillId="0" borderId="94" xfId="0" applyFill="1" applyBorder="1" applyAlignment="1">
      <alignment horizontal="center"/>
    </xf>
    <xf numFmtId="44" fontId="8" fillId="0" borderId="61" xfId="0" applyNumberFormat="1" applyFont="1" applyFill="1" applyBorder="1" applyAlignment="1">
      <alignment horizontal="center"/>
    </xf>
    <xf numFmtId="44" fontId="8" fillId="0" borderId="49" xfId="0" applyNumberFormat="1" applyFont="1" applyFill="1" applyBorder="1" applyAlignment="1">
      <alignment horizontal="center"/>
    </xf>
    <xf numFmtId="44" fontId="8" fillId="0" borderId="86" xfId="0" applyNumberFormat="1" applyFont="1" applyFill="1" applyBorder="1" applyAlignment="1">
      <alignment horizontal="center"/>
    </xf>
    <xf numFmtId="44" fontId="8" fillId="0" borderId="51" xfId="0" applyNumberFormat="1" applyFont="1" applyFill="1" applyBorder="1" applyAlignment="1">
      <alignment horizontal="center"/>
    </xf>
    <xf numFmtId="44" fontId="11" fillId="0" borderId="61" xfId="0" applyNumberFormat="1" applyFont="1" applyFill="1" applyBorder="1" applyAlignment="1">
      <alignment horizontal="center"/>
    </xf>
    <xf numFmtId="44" fontId="11" fillId="0" borderId="49" xfId="0" applyNumberFormat="1" applyFont="1" applyFill="1" applyBorder="1" applyAlignment="1">
      <alignment horizontal="center"/>
    </xf>
    <xf numFmtId="44" fontId="11" fillId="0" borderId="86" xfId="0" applyNumberFormat="1" applyFont="1" applyFill="1" applyBorder="1" applyAlignment="1">
      <alignment horizontal="center"/>
    </xf>
    <xf numFmtId="44" fontId="11" fillId="0" borderId="51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vertical="top" wrapText="1"/>
    </xf>
    <xf numFmtId="0" fontId="0" fillId="0" borderId="87" xfId="0" applyFont="1" applyFill="1" applyBorder="1" applyAlignment="1">
      <alignment horizontal="left" vertical="top" wrapText="1"/>
    </xf>
    <xf numFmtId="0" fontId="8" fillId="0" borderId="48" xfId="0" applyFont="1" applyFill="1" applyBorder="1" applyAlignment="1"/>
    <xf numFmtId="0" fontId="8" fillId="0" borderId="0" xfId="0" applyFont="1" applyFill="1" applyBorder="1" applyAlignment="1"/>
    <xf numFmtId="44" fontId="11" fillId="0" borderId="48" xfId="0" applyNumberFormat="1" applyFont="1" applyFill="1" applyBorder="1" applyAlignment="1">
      <alignment horizontal="center" wrapText="1"/>
    </xf>
    <xf numFmtId="44" fontId="11" fillId="0" borderId="57" xfId="0" applyNumberFormat="1" applyFont="1" applyFill="1" applyBorder="1" applyAlignment="1">
      <alignment horizontal="center" wrapText="1"/>
    </xf>
    <xf numFmtId="0" fontId="14" fillId="0" borderId="36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11</xdr:row>
      <xdr:rowOff>66675</xdr:rowOff>
    </xdr:from>
    <xdr:to>
      <xdr:col>6</xdr:col>
      <xdr:colOff>171755</xdr:colOff>
      <xdr:row>12</xdr:row>
      <xdr:rowOff>181018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276475"/>
          <a:ext cx="2181530" cy="30484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15</xdr:row>
      <xdr:rowOff>132268</xdr:rowOff>
    </xdr:from>
    <xdr:to>
      <xdr:col>8</xdr:col>
      <xdr:colOff>628650</xdr:colOff>
      <xdr:row>22</xdr:row>
      <xdr:rowOff>184149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3104068"/>
          <a:ext cx="2076450" cy="138538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15</xdr:row>
      <xdr:rowOff>126330</xdr:rowOff>
    </xdr:from>
    <xdr:to>
      <xdr:col>2</xdr:col>
      <xdr:colOff>417030</xdr:colOff>
      <xdr:row>22</xdr:row>
      <xdr:rowOff>171450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098130"/>
          <a:ext cx="1579080" cy="13786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</xdr:colOff>
      <xdr:row>15</xdr:row>
      <xdr:rowOff>95250</xdr:rowOff>
    </xdr:from>
    <xdr:to>
      <xdr:col>5</xdr:col>
      <xdr:colOff>310515</xdr:colOff>
      <xdr:row>22</xdr:row>
      <xdr:rowOff>171450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3067050"/>
          <a:ext cx="1623060" cy="1409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85725</xdr:rowOff>
    </xdr:from>
    <xdr:to>
      <xdr:col>2</xdr:col>
      <xdr:colOff>476555</xdr:colOff>
      <xdr:row>3</xdr:row>
      <xdr:rowOff>190543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0"/>
          <a:ext cx="2181530" cy="3048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</xdr:row>
      <xdr:rowOff>95250</xdr:rowOff>
    </xdr:from>
    <xdr:to>
      <xdr:col>2</xdr:col>
      <xdr:colOff>486080</xdr:colOff>
      <xdr:row>4</xdr:row>
      <xdr:rowOff>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85775"/>
          <a:ext cx="2181530" cy="3048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114300</xdr:rowOff>
    </xdr:from>
    <xdr:to>
      <xdr:col>2</xdr:col>
      <xdr:colOff>381305</xdr:colOff>
      <xdr:row>3</xdr:row>
      <xdr:rowOff>152443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04825"/>
          <a:ext cx="2181530" cy="3048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66675</xdr:rowOff>
    </xdr:from>
    <xdr:to>
      <xdr:col>2</xdr:col>
      <xdr:colOff>390830</xdr:colOff>
      <xdr:row>3</xdr:row>
      <xdr:rowOff>181018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181530" cy="3048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0</xdr:rowOff>
    </xdr:from>
    <xdr:to>
      <xdr:col>2</xdr:col>
      <xdr:colOff>314630</xdr:colOff>
      <xdr:row>3</xdr:row>
      <xdr:rowOff>114343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81000"/>
          <a:ext cx="2181530" cy="3048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9525</xdr:rowOff>
    </xdr:from>
    <xdr:to>
      <xdr:col>2</xdr:col>
      <xdr:colOff>305105</xdr:colOff>
      <xdr:row>3</xdr:row>
      <xdr:rowOff>133393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00050"/>
          <a:ext cx="2019605" cy="3048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9525</xdr:rowOff>
    </xdr:from>
    <xdr:to>
      <xdr:col>2</xdr:col>
      <xdr:colOff>314630</xdr:colOff>
      <xdr:row>3</xdr:row>
      <xdr:rowOff>114343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00050"/>
          <a:ext cx="2019605" cy="3048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171450</xdr:rowOff>
    </xdr:from>
    <xdr:to>
      <xdr:col>2</xdr:col>
      <xdr:colOff>333680</xdr:colOff>
      <xdr:row>3</xdr:row>
      <xdr:rowOff>95293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1950"/>
          <a:ext cx="2181530" cy="3048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47625</xdr:rowOff>
    </xdr:from>
    <xdr:to>
      <xdr:col>2</xdr:col>
      <xdr:colOff>314630</xdr:colOff>
      <xdr:row>3</xdr:row>
      <xdr:rowOff>161968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38150"/>
          <a:ext cx="2181530" cy="3048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66675</xdr:rowOff>
    </xdr:from>
    <xdr:to>
      <xdr:col>2</xdr:col>
      <xdr:colOff>314630</xdr:colOff>
      <xdr:row>3</xdr:row>
      <xdr:rowOff>200068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57200"/>
          <a:ext cx="2181530" cy="304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66801</xdr:rowOff>
    </xdr:from>
    <xdr:to>
      <xdr:col>2</xdr:col>
      <xdr:colOff>609600</xdr:colOff>
      <xdr:row>1</xdr:row>
      <xdr:rowOff>123869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801"/>
          <a:ext cx="1771650" cy="2475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66675</xdr:rowOff>
    </xdr:from>
    <xdr:to>
      <xdr:col>2</xdr:col>
      <xdr:colOff>314630</xdr:colOff>
      <xdr:row>3</xdr:row>
      <xdr:rowOff>200068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57200"/>
          <a:ext cx="2181530" cy="3048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85725</xdr:rowOff>
    </xdr:from>
    <xdr:to>
      <xdr:col>2</xdr:col>
      <xdr:colOff>371780</xdr:colOff>
      <xdr:row>4</xdr:row>
      <xdr:rowOff>9568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76250"/>
          <a:ext cx="2181530" cy="3048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133350</xdr:rowOff>
    </xdr:from>
    <xdr:to>
      <xdr:col>2</xdr:col>
      <xdr:colOff>371780</xdr:colOff>
      <xdr:row>3</xdr:row>
      <xdr:rowOff>123868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23850"/>
          <a:ext cx="2181530" cy="30484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66675</xdr:rowOff>
    </xdr:from>
    <xdr:to>
      <xdr:col>2</xdr:col>
      <xdr:colOff>533705</xdr:colOff>
      <xdr:row>3</xdr:row>
      <xdr:rowOff>200068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57200"/>
          <a:ext cx="2181530" cy="30484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28575</xdr:rowOff>
    </xdr:from>
    <xdr:to>
      <xdr:col>2</xdr:col>
      <xdr:colOff>600380</xdr:colOff>
      <xdr:row>3</xdr:row>
      <xdr:rowOff>181018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19100"/>
          <a:ext cx="2181530" cy="30484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57150</xdr:rowOff>
    </xdr:from>
    <xdr:to>
      <xdr:col>2</xdr:col>
      <xdr:colOff>419405</xdr:colOff>
      <xdr:row>3</xdr:row>
      <xdr:rowOff>171493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38150"/>
          <a:ext cx="2181530" cy="30484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9525</xdr:rowOff>
    </xdr:from>
    <xdr:to>
      <xdr:col>2</xdr:col>
      <xdr:colOff>514655</xdr:colOff>
      <xdr:row>3</xdr:row>
      <xdr:rowOff>123868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0525"/>
          <a:ext cx="2181530" cy="30484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28575</xdr:rowOff>
    </xdr:from>
    <xdr:to>
      <xdr:col>2</xdr:col>
      <xdr:colOff>486080</xdr:colOff>
      <xdr:row>3</xdr:row>
      <xdr:rowOff>142918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09575"/>
          <a:ext cx="2181530" cy="30484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104775</xdr:rowOff>
    </xdr:from>
    <xdr:to>
      <xdr:col>2</xdr:col>
      <xdr:colOff>562280</xdr:colOff>
      <xdr:row>4</xdr:row>
      <xdr:rowOff>9568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95300"/>
          <a:ext cx="2181530" cy="30484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</xdr:row>
      <xdr:rowOff>28575</xdr:rowOff>
    </xdr:from>
    <xdr:to>
      <xdr:col>2</xdr:col>
      <xdr:colOff>552755</xdr:colOff>
      <xdr:row>3</xdr:row>
      <xdr:rowOff>161968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19100"/>
          <a:ext cx="2181530" cy="304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38100</xdr:rowOff>
    </xdr:from>
    <xdr:to>
      <xdr:col>2</xdr:col>
      <xdr:colOff>428930</xdr:colOff>
      <xdr:row>3</xdr:row>
      <xdr:rowOff>152443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19100"/>
          <a:ext cx="2181530" cy="3048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277089</xdr:colOff>
      <xdr:row>2</xdr:row>
      <xdr:rowOff>25977</xdr:rowOff>
    </xdr:from>
    <xdr:to>
      <xdr:col>2</xdr:col>
      <xdr:colOff>406414</xdr:colOff>
      <xdr:row>3</xdr:row>
      <xdr:rowOff>140320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89" y="406977"/>
          <a:ext cx="2181530" cy="3048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277089</xdr:colOff>
      <xdr:row>2</xdr:row>
      <xdr:rowOff>25977</xdr:rowOff>
    </xdr:from>
    <xdr:to>
      <xdr:col>2</xdr:col>
      <xdr:colOff>406414</xdr:colOff>
      <xdr:row>3</xdr:row>
      <xdr:rowOff>140320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89" y="406977"/>
          <a:ext cx="2177200" cy="3048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28575</xdr:rowOff>
    </xdr:from>
    <xdr:to>
      <xdr:col>2</xdr:col>
      <xdr:colOff>400355</xdr:colOff>
      <xdr:row>3</xdr:row>
      <xdr:rowOff>161968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19100"/>
          <a:ext cx="2038655" cy="3048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95250</xdr:rowOff>
    </xdr:from>
    <xdr:to>
      <xdr:col>2</xdr:col>
      <xdr:colOff>352730</xdr:colOff>
      <xdr:row>4</xdr:row>
      <xdr:rowOff>19093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5775"/>
          <a:ext cx="2038655" cy="3048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47625</xdr:rowOff>
    </xdr:from>
    <xdr:to>
      <xdr:col>2</xdr:col>
      <xdr:colOff>428930</xdr:colOff>
      <xdr:row>3</xdr:row>
      <xdr:rowOff>181018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38150"/>
          <a:ext cx="2181530" cy="3048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95250</xdr:rowOff>
    </xdr:from>
    <xdr:to>
      <xdr:col>2</xdr:col>
      <xdr:colOff>457505</xdr:colOff>
      <xdr:row>4</xdr:row>
      <xdr:rowOff>19093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85775"/>
          <a:ext cx="2181530" cy="304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B5" sqref="B5:D5"/>
    </sheetView>
  </sheetViews>
  <sheetFormatPr defaultRowHeight="15" x14ac:dyDescent="0.25"/>
  <cols>
    <col min="1" max="3" width="11.7109375" customWidth="1"/>
    <col min="4" max="5" width="12.85546875" customWidth="1"/>
    <col min="6" max="9" width="11.7109375" customWidth="1"/>
    <col min="10" max="10" width="19.42578125" style="119" customWidth="1"/>
    <col min="11" max="11" width="11.7109375" style="120" customWidth="1"/>
    <col min="12" max="15" width="11.7109375" customWidth="1"/>
  </cols>
  <sheetData>
    <row r="1" spans="1:15" ht="21" x14ac:dyDescent="0.25">
      <c r="A1" s="2" t="s">
        <v>162</v>
      </c>
      <c r="B1" s="1"/>
      <c r="C1" s="1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</row>
    <row r="2" spans="1:15" x14ac:dyDescent="0.25">
      <c r="D2" s="4"/>
      <c r="E2" s="4"/>
      <c r="F2" s="4"/>
      <c r="G2" s="4"/>
      <c r="H2" s="4"/>
      <c r="I2" s="4"/>
      <c r="J2" s="5"/>
      <c r="K2" s="6"/>
      <c r="L2" s="4"/>
      <c r="M2" s="4"/>
      <c r="N2" s="4"/>
      <c r="O2" s="4"/>
    </row>
    <row r="3" spans="1:15" ht="15.75" thickBot="1" x14ac:dyDescent="0.3">
      <c r="A3" s="121" t="s">
        <v>163</v>
      </c>
      <c r="B3" s="7"/>
      <c r="C3" s="8">
        <v>0.01</v>
      </c>
      <c r="D3" s="4"/>
      <c r="E3" s="4"/>
      <c r="F3" s="4"/>
      <c r="G3" s="4"/>
      <c r="H3" s="4"/>
      <c r="I3" s="4"/>
      <c r="J3" s="5"/>
      <c r="K3" s="6"/>
      <c r="L3" s="4"/>
      <c r="M3" s="4"/>
      <c r="N3" s="4"/>
      <c r="O3" s="4"/>
    </row>
    <row r="4" spans="1:15" ht="15" customHeight="1" x14ac:dyDescent="0.25">
      <c r="A4" s="122" t="s">
        <v>164</v>
      </c>
      <c r="B4" s="9"/>
      <c r="C4" s="10">
        <v>0.06</v>
      </c>
      <c r="D4" s="4"/>
      <c r="E4" s="4"/>
      <c r="F4" s="4"/>
      <c r="G4" s="4"/>
      <c r="H4" s="4"/>
      <c r="I4" s="4"/>
      <c r="J4" s="364" t="s">
        <v>4</v>
      </c>
      <c r="K4" s="365"/>
      <c r="L4" s="365"/>
      <c r="M4" s="365"/>
      <c r="N4" s="365"/>
      <c r="O4" s="366"/>
    </row>
    <row r="5" spans="1:15" ht="45" x14ac:dyDescent="0.25">
      <c r="A5" s="11" t="s">
        <v>165</v>
      </c>
      <c r="B5" s="11" t="s">
        <v>3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2" t="s">
        <v>11</v>
      </c>
      <c r="J5" s="13" t="s">
        <v>12</v>
      </c>
      <c r="K5" s="14" t="s">
        <v>13</v>
      </c>
      <c r="L5" s="11" t="s">
        <v>14</v>
      </c>
      <c r="M5" s="11" t="s">
        <v>15</v>
      </c>
      <c r="N5" s="11" t="s">
        <v>10</v>
      </c>
      <c r="O5" s="15" t="s">
        <v>11</v>
      </c>
    </row>
    <row r="6" spans="1:15" x14ac:dyDescent="0.25">
      <c r="A6" s="16" t="s">
        <v>166</v>
      </c>
      <c r="B6" s="16" t="s">
        <v>16</v>
      </c>
      <c r="C6" s="17">
        <v>0.25</v>
      </c>
      <c r="D6" s="18">
        <v>49999.915000000001</v>
      </c>
      <c r="E6" s="18">
        <f>D6/(1-C6)</f>
        <v>66666.55333333333</v>
      </c>
      <c r="F6" s="19">
        <f>D6*(100%+$C$3)</f>
        <v>50499.914150000004</v>
      </c>
      <c r="G6" s="19">
        <f t="shared" ref="G6:G69" si="0">F6/(1-C6)</f>
        <v>67333.218866666677</v>
      </c>
      <c r="H6" s="20">
        <f>(F6-D6)/D6</f>
        <v>1.0000000000000066E-2</v>
      </c>
      <c r="I6" s="21">
        <f t="shared" ref="I6:I69" si="1">F6-D6</f>
        <v>499.99915000000328</v>
      </c>
      <c r="J6" s="22"/>
      <c r="K6" s="23"/>
      <c r="L6" s="24"/>
      <c r="M6" s="24"/>
      <c r="N6" s="25"/>
      <c r="O6" s="26"/>
    </row>
    <row r="7" spans="1:15" x14ac:dyDescent="0.25">
      <c r="A7" s="16" t="s">
        <v>166</v>
      </c>
      <c r="B7" s="16" t="s">
        <v>17</v>
      </c>
      <c r="C7" s="17">
        <v>0.25</v>
      </c>
      <c r="D7" s="18">
        <v>55340.845000000001</v>
      </c>
      <c r="E7" s="18">
        <f>D7/(1-C7)</f>
        <v>73787.793333333335</v>
      </c>
      <c r="F7" s="19">
        <f t="shared" ref="F7:F14" si="2">D7*(100%+$C$3)</f>
        <v>55894.253450000004</v>
      </c>
      <c r="G7" s="19">
        <f t="shared" si="0"/>
        <v>74525.671266666672</v>
      </c>
      <c r="H7" s="20">
        <f t="shared" ref="H7:H70" si="3">(F7-D7)/D7</f>
        <v>1.0000000000000047E-2</v>
      </c>
      <c r="I7" s="21">
        <f t="shared" si="1"/>
        <v>553.40845000000263</v>
      </c>
      <c r="J7" s="22"/>
      <c r="K7" s="23"/>
      <c r="L7" s="24"/>
      <c r="M7" s="27"/>
      <c r="N7" s="28"/>
      <c r="O7" s="29"/>
    </row>
    <row r="8" spans="1:15" x14ac:dyDescent="0.25">
      <c r="A8" s="16" t="s">
        <v>166</v>
      </c>
      <c r="B8" s="16" t="s">
        <v>18</v>
      </c>
      <c r="C8" s="17">
        <v>0.25</v>
      </c>
      <c r="D8" s="18">
        <v>56547.68</v>
      </c>
      <c r="E8" s="18">
        <f t="shared" ref="E8:E71" si="4">D8/(1-C8)</f>
        <v>75396.906666666662</v>
      </c>
      <c r="F8" s="19">
        <f t="shared" si="2"/>
        <v>57113.156800000004</v>
      </c>
      <c r="G8" s="19">
        <f t="shared" si="0"/>
        <v>76150.875733333334</v>
      </c>
      <c r="H8" s="20">
        <f t="shared" si="3"/>
        <v>1.0000000000000071E-2</v>
      </c>
      <c r="I8" s="21">
        <f t="shared" si="1"/>
        <v>565.476800000004</v>
      </c>
      <c r="J8" s="22"/>
      <c r="K8" s="23"/>
      <c r="L8" s="24"/>
      <c r="M8" s="27"/>
      <c r="N8" s="28"/>
      <c r="O8" s="29"/>
    </row>
    <row r="9" spans="1:15" x14ac:dyDescent="0.25">
      <c r="A9" s="16" t="s">
        <v>166</v>
      </c>
      <c r="B9" s="16" t="s">
        <v>19</v>
      </c>
      <c r="C9" s="17">
        <v>0.25</v>
      </c>
      <c r="D9" s="18">
        <v>55340.845000000001</v>
      </c>
      <c r="E9" s="18">
        <f t="shared" si="4"/>
        <v>73787.793333333335</v>
      </c>
      <c r="F9" s="19">
        <f t="shared" si="2"/>
        <v>55894.253450000004</v>
      </c>
      <c r="G9" s="19">
        <f t="shared" si="0"/>
        <v>74525.671266666672</v>
      </c>
      <c r="H9" s="20">
        <f t="shared" si="3"/>
        <v>1.0000000000000047E-2</v>
      </c>
      <c r="I9" s="21">
        <f t="shared" si="1"/>
        <v>553.40845000000263</v>
      </c>
      <c r="J9" s="22"/>
      <c r="K9" s="23"/>
      <c r="L9" s="24"/>
      <c r="M9" s="27"/>
      <c r="N9" s="28"/>
      <c r="O9" s="29"/>
    </row>
    <row r="10" spans="1:15" x14ac:dyDescent="0.25">
      <c r="A10" s="30" t="s">
        <v>166</v>
      </c>
      <c r="B10" s="30" t="s">
        <v>20</v>
      </c>
      <c r="C10" s="31">
        <v>0.25</v>
      </c>
      <c r="D10" s="32">
        <v>56565.95</v>
      </c>
      <c r="E10" s="32">
        <f t="shared" si="4"/>
        <v>75421.266666666663</v>
      </c>
      <c r="F10" s="33">
        <f t="shared" si="2"/>
        <v>57131.609499999999</v>
      </c>
      <c r="G10" s="33">
        <f t="shared" si="0"/>
        <v>76175.479333333336</v>
      </c>
      <c r="H10" s="34">
        <f t="shared" si="3"/>
        <v>1.0000000000000028E-2</v>
      </c>
      <c r="I10" s="35">
        <f t="shared" si="1"/>
        <v>565.65950000000157</v>
      </c>
      <c r="J10" s="36"/>
      <c r="K10" s="37"/>
      <c r="L10" s="38"/>
      <c r="M10" s="38"/>
      <c r="N10" s="39"/>
      <c r="O10" s="40"/>
    </row>
    <row r="11" spans="1:15" x14ac:dyDescent="0.25">
      <c r="A11" s="41" t="s">
        <v>166</v>
      </c>
      <c r="B11" s="41" t="s">
        <v>21</v>
      </c>
      <c r="C11" s="42">
        <v>0.25</v>
      </c>
      <c r="D11" s="43">
        <v>63048.754999999997</v>
      </c>
      <c r="E11" s="43">
        <f t="shared" si="4"/>
        <v>84065.006666666668</v>
      </c>
      <c r="F11" s="44">
        <f t="shared" si="2"/>
        <v>63679.242549999995</v>
      </c>
      <c r="G11" s="44">
        <f t="shared" si="0"/>
        <v>84905.656733333322</v>
      </c>
      <c r="H11" s="45">
        <f t="shared" si="3"/>
        <v>9.999999999999969E-3</v>
      </c>
      <c r="I11" s="46">
        <f t="shared" si="1"/>
        <v>630.48754999999801</v>
      </c>
      <c r="J11" s="22"/>
      <c r="K11" s="23"/>
      <c r="L11" s="24"/>
      <c r="M11" s="24"/>
      <c r="N11" s="25"/>
      <c r="O11" s="26"/>
    </row>
    <row r="12" spans="1:15" x14ac:dyDescent="0.25">
      <c r="A12" s="16" t="s">
        <v>166</v>
      </c>
      <c r="B12" s="16" t="s">
        <v>22</v>
      </c>
      <c r="C12" s="17">
        <v>0.25</v>
      </c>
      <c r="D12" s="18">
        <v>70460.285000000003</v>
      </c>
      <c r="E12" s="18">
        <f t="shared" si="4"/>
        <v>93947.046666666676</v>
      </c>
      <c r="F12" s="19">
        <f t="shared" si="2"/>
        <v>71164.887849999999</v>
      </c>
      <c r="G12" s="19">
        <f t="shared" si="0"/>
        <v>94886.517133333327</v>
      </c>
      <c r="H12" s="20">
        <f t="shared" si="3"/>
        <v>9.9999999999999378E-3</v>
      </c>
      <c r="I12" s="21">
        <f t="shared" si="1"/>
        <v>704.60284999999567</v>
      </c>
      <c r="J12" s="22"/>
      <c r="K12" s="23"/>
      <c r="L12" s="24"/>
      <c r="M12" s="27"/>
      <c r="N12" s="28"/>
      <c r="O12" s="29"/>
    </row>
    <row r="13" spans="1:15" x14ac:dyDescent="0.25">
      <c r="A13" s="16" t="s">
        <v>166</v>
      </c>
      <c r="B13" s="16" t="s">
        <v>23</v>
      </c>
      <c r="C13" s="17">
        <v>0.25</v>
      </c>
      <c r="D13" s="18">
        <v>72171.99241875</v>
      </c>
      <c r="E13" s="18">
        <f t="shared" si="4"/>
        <v>96229.323225</v>
      </c>
      <c r="F13" s="19">
        <f t="shared" si="2"/>
        <v>72893.712342937506</v>
      </c>
      <c r="G13" s="19">
        <f t="shared" si="0"/>
        <v>97191.616457250013</v>
      </c>
      <c r="H13" s="20">
        <f t="shared" si="3"/>
        <v>1.0000000000000083E-2</v>
      </c>
      <c r="I13" s="21">
        <f t="shared" si="1"/>
        <v>721.71992418750597</v>
      </c>
      <c r="J13" s="22"/>
      <c r="K13" s="23"/>
      <c r="L13" s="24"/>
      <c r="M13" s="27"/>
      <c r="N13" s="28"/>
      <c r="O13" s="29"/>
    </row>
    <row r="14" spans="1:15" x14ac:dyDescent="0.25">
      <c r="A14" s="16" t="s">
        <v>166</v>
      </c>
      <c r="B14" s="16" t="s">
        <v>24</v>
      </c>
      <c r="C14" s="17">
        <v>0.25</v>
      </c>
      <c r="D14" s="18">
        <v>70459.967812500006</v>
      </c>
      <c r="E14" s="18">
        <f t="shared" si="4"/>
        <v>93946.623750000013</v>
      </c>
      <c r="F14" s="19">
        <f t="shared" si="2"/>
        <v>71164.567490625006</v>
      </c>
      <c r="G14" s="19">
        <f t="shared" si="0"/>
        <v>94886.089987500003</v>
      </c>
      <c r="H14" s="20">
        <f t="shared" si="3"/>
        <v>9.9999999999999933E-3</v>
      </c>
      <c r="I14" s="21">
        <f t="shared" si="1"/>
        <v>704.59967812499963</v>
      </c>
      <c r="J14" s="22"/>
      <c r="K14" s="23"/>
      <c r="L14" s="24"/>
      <c r="M14" s="27"/>
      <c r="N14" s="28"/>
      <c r="O14" s="29"/>
    </row>
    <row r="15" spans="1:15" x14ac:dyDescent="0.25">
      <c r="A15" s="30" t="s">
        <v>166</v>
      </c>
      <c r="B15" s="30" t="s">
        <v>25</v>
      </c>
      <c r="C15" s="31">
        <v>0.25</v>
      </c>
      <c r="D15" s="32">
        <v>72171.99241875</v>
      </c>
      <c r="E15" s="32">
        <f t="shared" si="4"/>
        <v>96229.323225</v>
      </c>
      <c r="F15" s="33">
        <f>D15*(100%+$C$3)</f>
        <v>72893.712342937506</v>
      </c>
      <c r="G15" s="33">
        <f t="shared" si="0"/>
        <v>97191.616457250013</v>
      </c>
      <c r="H15" s="34">
        <f t="shared" si="3"/>
        <v>1.0000000000000083E-2</v>
      </c>
      <c r="I15" s="35">
        <f t="shared" si="1"/>
        <v>721.71992418750597</v>
      </c>
      <c r="J15" s="36"/>
      <c r="K15" s="37"/>
      <c r="L15" s="38"/>
      <c r="M15" s="38"/>
      <c r="N15" s="39"/>
      <c r="O15" s="40"/>
    </row>
    <row r="16" spans="1:15" x14ac:dyDescent="0.25">
      <c r="A16" s="41" t="s">
        <v>167</v>
      </c>
      <c r="B16" s="41" t="s">
        <v>26</v>
      </c>
      <c r="C16" s="42">
        <v>0.25</v>
      </c>
      <c r="D16" s="43">
        <v>84216.55</v>
      </c>
      <c r="E16" s="43">
        <f t="shared" si="4"/>
        <v>112288.73333333334</v>
      </c>
      <c r="F16" s="44">
        <f t="shared" ref="F16:F19" si="5">D16*(100%+$C$3)</f>
        <v>85058.715500000006</v>
      </c>
      <c r="G16" s="44">
        <f t="shared" si="0"/>
        <v>113411.62066666667</v>
      </c>
      <c r="H16" s="45">
        <f t="shared" si="3"/>
        <v>1.0000000000000033E-2</v>
      </c>
      <c r="I16" s="46">
        <f t="shared" si="1"/>
        <v>842.16550000000279</v>
      </c>
      <c r="J16" s="47" t="s">
        <v>27</v>
      </c>
      <c r="K16" s="48">
        <v>41365</v>
      </c>
      <c r="L16" s="49">
        <f>F16*(100%+$C$4)</f>
        <v>90162.238430000012</v>
      </c>
      <c r="M16" s="50">
        <f t="shared" ref="M16:M50" si="6">L16/(1-C16)</f>
        <v>120216.31790666668</v>
      </c>
      <c r="N16" s="51">
        <f t="shared" ref="N16:N79" si="7">(L16-F16)/F16</f>
        <v>6.0000000000000074E-2</v>
      </c>
      <c r="O16" s="52">
        <f t="shared" ref="O16:O79" si="8">L16-F16</f>
        <v>5103.5229300000065</v>
      </c>
    </row>
    <row r="17" spans="1:15" x14ac:dyDescent="0.25">
      <c r="A17" s="16" t="s">
        <v>167</v>
      </c>
      <c r="B17" s="16" t="s">
        <v>28</v>
      </c>
      <c r="C17" s="17">
        <v>0.25</v>
      </c>
      <c r="D17" s="18">
        <v>98687.71</v>
      </c>
      <c r="E17" s="18">
        <f t="shared" si="4"/>
        <v>131583.61333333334</v>
      </c>
      <c r="F17" s="19">
        <f t="shared" si="5"/>
        <v>99674.587100000004</v>
      </c>
      <c r="G17" s="19">
        <f t="shared" si="0"/>
        <v>132899.44946666667</v>
      </c>
      <c r="H17" s="20">
        <f t="shared" si="3"/>
        <v>9.9999999999999777E-3</v>
      </c>
      <c r="I17" s="21">
        <f t="shared" si="1"/>
        <v>986.87709999999788</v>
      </c>
      <c r="J17" s="47" t="s">
        <v>29</v>
      </c>
      <c r="K17" s="48">
        <v>41365</v>
      </c>
      <c r="L17" s="53">
        <f t="shared" ref="L17:L19" si="9">F17*(100%+$C$4)</f>
        <v>105655.06232600001</v>
      </c>
      <c r="M17" s="53">
        <f t="shared" si="6"/>
        <v>140873.41643466669</v>
      </c>
      <c r="N17" s="54">
        <f t="shared" si="7"/>
        <v>6.0000000000000095E-2</v>
      </c>
      <c r="O17" s="55">
        <f t="shared" si="8"/>
        <v>5980.4752260000096</v>
      </c>
    </row>
    <row r="18" spans="1:15" x14ac:dyDescent="0.25">
      <c r="A18" s="16" t="s">
        <v>167</v>
      </c>
      <c r="B18" s="16" t="s">
        <v>30</v>
      </c>
      <c r="C18" s="17">
        <v>0.25</v>
      </c>
      <c r="D18" s="18">
        <v>100052.48</v>
      </c>
      <c r="E18" s="18">
        <f t="shared" si="4"/>
        <v>133403.30666666667</v>
      </c>
      <c r="F18" s="19">
        <f t="shared" si="5"/>
        <v>101053.0048</v>
      </c>
      <c r="G18" s="19">
        <f t="shared" si="0"/>
        <v>134737.33973333333</v>
      </c>
      <c r="H18" s="20">
        <f t="shared" si="3"/>
        <v>9.9999999999999933E-3</v>
      </c>
      <c r="I18" s="21">
        <f t="shared" si="1"/>
        <v>1000.5247999999992</v>
      </c>
      <c r="J18" s="47" t="s">
        <v>31</v>
      </c>
      <c r="K18" s="48">
        <v>41365</v>
      </c>
      <c r="L18" s="53">
        <f t="shared" si="9"/>
        <v>107116.185088</v>
      </c>
      <c r="M18" s="53">
        <f t="shared" si="6"/>
        <v>142821.58011733333</v>
      </c>
      <c r="N18" s="54">
        <f t="shared" si="7"/>
        <v>6.0000000000000032E-2</v>
      </c>
      <c r="O18" s="55">
        <f t="shared" si="8"/>
        <v>6063.1802880000032</v>
      </c>
    </row>
    <row r="19" spans="1:15" x14ac:dyDescent="0.25">
      <c r="A19" s="30" t="s">
        <v>167</v>
      </c>
      <c r="B19" s="30" t="s">
        <v>32</v>
      </c>
      <c r="C19" s="31">
        <v>0.25</v>
      </c>
      <c r="D19" s="32">
        <v>107911.925</v>
      </c>
      <c r="E19" s="32">
        <f t="shared" si="4"/>
        <v>143882.56666666668</v>
      </c>
      <c r="F19" s="19">
        <f t="shared" si="5"/>
        <v>108991.04425000001</v>
      </c>
      <c r="G19" s="33">
        <f t="shared" si="0"/>
        <v>145321.39233333335</v>
      </c>
      <c r="H19" s="34">
        <f t="shared" si="3"/>
        <v>1.0000000000000031E-2</v>
      </c>
      <c r="I19" s="35">
        <f t="shared" si="1"/>
        <v>1079.1192500000034</v>
      </c>
      <c r="J19" s="47" t="s">
        <v>33</v>
      </c>
      <c r="K19" s="48">
        <v>41365</v>
      </c>
      <c r="L19" s="56">
        <f t="shared" si="9"/>
        <v>115530.50690500002</v>
      </c>
      <c r="M19" s="56">
        <f t="shared" si="6"/>
        <v>154040.67587333336</v>
      </c>
      <c r="N19" s="57">
        <f t="shared" si="7"/>
        <v>6.0000000000000088E-2</v>
      </c>
      <c r="O19" s="58">
        <f t="shared" si="8"/>
        <v>6539.4626550000103</v>
      </c>
    </row>
    <row r="20" spans="1:15" x14ac:dyDescent="0.25">
      <c r="A20" s="59" t="s">
        <v>167</v>
      </c>
      <c r="B20" s="59" t="s">
        <v>34</v>
      </c>
      <c r="C20" s="60">
        <v>0.25</v>
      </c>
      <c r="D20" s="61">
        <v>90194.994999999995</v>
      </c>
      <c r="E20" s="61">
        <f t="shared" si="4"/>
        <v>120259.99333333333</v>
      </c>
      <c r="F20" s="62">
        <f>D20</f>
        <v>90194.994999999995</v>
      </c>
      <c r="G20" s="62">
        <f t="shared" si="0"/>
        <v>120259.99333333333</v>
      </c>
      <c r="H20" s="63">
        <f t="shared" si="3"/>
        <v>0</v>
      </c>
      <c r="I20" s="64">
        <f t="shared" si="1"/>
        <v>0</v>
      </c>
      <c r="J20" s="65" t="s">
        <v>35</v>
      </c>
      <c r="K20" s="66">
        <v>41061</v>
      </c>
      <c r="L20" s="49">
        <f>F20*(100%+$C$4)</f>
        <v>95606.694699999993</v>
      </c>
      <c r="M20" s="49">
        <f t="shared" si="6"/>
        <v>127475.59293333332</v>
      </c>
      <c r="N20" s="63">
        <f t="shared" si="7"/>
        <v>5.9999999999999977E-2</v>
      </c>
      <c r="O20" s="67">
        <f t="shared" si="8"/>
        <v>5411.6996999999974</v>
      </c>
    </row>
    <row r="21" spans="1:15" x14ac:dyDescent="0.25">
      <c r="A21" s="16" t="s">
        <v>167</v>
      </c>
      <c r="B21" s="16" t="s">
        <v>36</v>
      </c>
      <c r="C21" s="17">
        <v>0.25</v>
      </c>
      <c r="D21" s="18">
        <v>89964.05</v>
      </c>
      <c r="E21" s="18">
        <f t="shared" si="4"/>
        <v>119952.06666666667</v>
      </c>
      <c r="F21" s="68">
        <f>D21</f>
        <v>89964.05</v>
      </c>
      <c r="G21" s="68">
        <f t="shared" si="0"/>
        <v>119952.06666666667</v>
      </c>
      <c r="H21" s="54">
        <f t="shared" si="3"/>
        <v>0</v>
      </c>
      <c r="I21" s="69">
        <f t="shared" si="1"/>
        <v>0</v>
      </c>
      <c r="J21" s="70" t="s">
        <v>37</v>
      </c>
      <c r="K21" s="71">
        <v>41062</v>
      </c>
      <c r="L21" s="53">
        <f t="shared" ref="L21:L28" si="10">F21*(100%+$C$4)</f>
        <v>95361.893000000011</v>
      </c>
      <c r="M21" s="53">
        <f t="shared" si="6"/>
        <v>127149.19066666668</v>
      </c>
      <c r="N21" s="54">
        <f t="shared" si="7"/>
        <v>6.0000000000000088E-2</v>
      </c>
      <c r="O21" s="55">
        <f t="shared" si="8"/>
        <v>5397.843000000008</v>
      </c>
    </row>
    <row r="22" spans="1:15" x14ac:dyDescent="0.25">
      <c r="A22" s="16" t="s">
        <v>167</v>
      </c>
      <c r="B22" s="16" t="s">
        <v>38</v>
      </c>
      <c r="C22" s="17">
        <v>0.25</v>
      </c>
      <c r="D22" s="18">
        <v>104717.36</v>
      </c>
      <c r="E22" s="18">
        <f t="shared" si="4"/>
        <v>139623.14666666667</v>
      </c>
      <c r="F22" s="68">
        <f t="shared" ref="F22:F24" si="11">D22</f>
        <v>104717.36</v>
      </c>
      <c r="G22" s="68">
        <f t="shared" si="0"/>
        <v>139623.14666666667</v>
      </c>
      <c r="H22" s="54">
        <f t="shared" si="3"/>
        <v>0</v>
      </c>
      <c r="I22" s="69">
        <f t="shared" si="1"/>
        <v>0</v>
      </c>
      <c r="J22" s="70" t="s">
        <v>39</v>
      </c>
      <c r="K22" s="71">
        <v>41063</v>
      </c>
      <c r="L22" s="53">
        <f t="shared" si="10"/>
        <v>111000.40160000001</v>
      </c>
      <c r="M22" s="53">
        <f t="shared" si="6"/>
        <v>148000.53546666668</v>
      </c>
      <c r="N22" s="54">
        <f t="shared" si="7"/>
        <v>6.0000000000000109E-2</v>
      </c>
      <c r="O22" s="55">
        <f t="shared" si="8"/>
        <v>6283.0416000000114</v>
      </c>
    </row>
    <row r="23" spans="1:15" x14ac:dyDescent="0.25">
      <c r="A23" s="16" t="s">
        <v>167</v>
      </c>
      <c r="B23" s="16" t="s">
        <v>40</v>
      </c>
      <c r="C23" s="17">
        <v>0.25</v>
      </c>
      <c r="D23" s="18">
        <v>105459.31</v>
      </c>
      <c r="E23" s="18">
        <f t="shared" si="4"/>
        <v>140612.41333333333</v>
      </c>
      <c r="F23" s="68">
        <f t="shared" si="11"/>
        <v>105459.31</v>
      </c>
      <c r="G23" s="68">
        <f t="shared" si="0"/>
        <v>140612.41333333333</v>
      </c>
      <c r="H23" s="54">
        <f t="shared" si="3"/>
        <v>0</v>
      </c>
      <c r="I23" s="69">
        <f t="shared" si="1"/>
        <v>0</v>
      </c>
      <c r="J23" s="70" t="s">
        <v>41</v>
      </c>
      <c r="K23" s="71">
        <v>41064</v>
      </c>
      <c r="L23" s="53">
        <f t="shared" si="10"/>
        <v>111786.8686</v>
      </c>
      <c r="M23" s="53">
        <f t="shared" si="6"/>
        <v>149049.15813333335</v>
      </c>
      <c r="N23" s="54">
        <f t="shared" si="7"/>
        <v>6.0000000000000039E-2</v>
      </c>
      <c r="O23" s="55">
        <f t="shared" si="8"/>
        <v>6327.5586000000039</v>
      </c>
    </row>
    <row r="24" spans="1:15" x14ac:dyDescent="0.25">
      <c r="A24" s="30" t="s">
        <v>167</v>
      </c>
      <c r="B24" s="30" t="s">
        <v>42</v>
      </c>
      <c r="C24" s="31">
        <v>0.25</v>
      </c>
      <c r="D24" s="32">
        <v>104486.41499999999</v>
      </c>
      <c r="E24" s="32">
        <f t="shared" si="4"/>
        <v>139315.22</v>
      </c>
      <c r="F24" s="72">
        <f t="shared" si="11"/>
        <v>104486.41499999999</v>
      </c>
      <c r="G24" s="72">
        <f t="shared" si="0"/>
        <v>139315.22</v>
      </c>
      <c r="H24" s="57">
        <f t="shared" si="3"/>
        <v>0</v>
      </c>
      <c r="I24" s="73">
        <f t="shared" si="1"/>
        <v>0</v>
      </c>
      <c r="J24" s="74" t="s">
        <v>43</v>
      </c>
      <c r="K24" s="75">
        <v>41065</v>
      </c>
      <c r="L24" s="56">
        <f>F24*(100%+$C$4)</f>
        <v>110755.5999</v>
      </c>
      <c r="M24" s="56">
        <f t="shared" si="6"/>
        <v>147674.13320000001</v>
      </c>
      <c r="N24" s="57">
        <f t="shared" si="7"/>
        <v>6.0000000000000074E-2</v>
      </c>
      <c r="O24" s="58">
        <f t="shared" si="8"/>
        <v>6269.1849000000075</v>
      </c>
    </row>
    <row r="25" spans="1:15" x14ac:dyDescent="0.25">
      <c r="A25" s="59" t="s">
        <v>167</v>
      </c>
      <c r="B25" s="59" t="s">
        <v>44</v>
      </c>
      <c r="C25" s="60">
        <v>0.25</v>
      </c>
      <c r="D25" s="61">
        <v>102555.255</v>
      </c>
      <c r="E25" s="61">
        <f t="shared" si="4"/>
        <v>136740.34</v>
      </c>
      <c r="F25" s="62">
        <f>D25</f>
        <v>102555.255</v>
      </c>
      <c r="G25" s="62">
        <f t="shared" si="0"/>
        <v>136740.34</v>
      </c>
      <c r="H25" s="63">
        <f t="shared" si="3"/>
        <v>0</v>
      </c>
      <c r="I25" s="64">
        <f t="shared" si="1"/>
        <v>0</v>
      </c>
      <c r="J25" s="65" t="s">
        <v>45</v>
      </c>
      <c r="K25" s="66">
        <v>41030</v>
      </c>
      <c r="L25" s="49">
        <f>F25*(100%+$C$4)</f>
        <v>108708.57030000001</v>
      </c>
      <c r="M25" s="49">
        <f t="shared" si="6"/>
        <v>144944.7604</v>
      </c>
      <c r="N25" s="63">
        <f t="shared" si="7"/>
        <v>6.0000000000000019E-2</v>
      </c>
      <c r="O25" s="67">
        <f t="shared" si="8"/>
        <v>6153.315300000002</v>
      </c>
    </row>
    <row r="26" spans="1:15" x14ac:dyDescent="0.25">
      <c r="A26" s="16" t="s">
        <v>167</v>
      </c>
      <c r="B26" s="16" t="s">
        <v>46</v>
      </c>
      <c r="C26" s="17">
        <v>0.25</v>
      </c>
      <c r="D26" s="18">
        <v>119517.69500000001</v>
      </c>
      <c r="E26" s="18">
        <f t="shared" si="4"/>
        <v>159356.92666666667</v>
      </c>
      <c r="F26" s="68">
        <f>D26</f>
        <v>119517.69500000001</v>
      </c>
      <c r="G26" s="68">
        <f t="shared" si="0"/>
        <v>159356.92666666667</v>
      </c>
      <c r="H26" s="54">
        <f t="shared" si="3"/>
        <v>0</v>
      </c>
      <c r="I26" s="69">
        <f t="shared" si="1"/>
        <v>0</v>
      </c>
      <c r="J26" s="70" t="s">
        <v>47</v>
      </c>
      <c r="K26" s="71">
        <v>41031</v>
      </c>
      <c r="L26" s="53">
        <f t="shared" si="10"/>
        <v>126688.75670000001</v>
      </c>
      <c r="M26" s="53">
        <f t="shared" si="6"/>
        <v>168918.34226666667</v>
      </c>
      <c r="N26" s="54">
        <f t="shared" si="7"/>
        <v>6.0000000000000046E-2</v>
      </c>
      <c r="O26" s="55">
        <f t="shared" si="8"/>
        <v>7171.0617000000057</v>
      </c>
    </row>
    <row r="27" spans="1:15" x14ac:dyDescent="0.25">
      <c r="A27" s="16" t="s">
        <v>167</v>
      </c>
      <c r="B27" s="16" t="s">
        <v>48</v>
      </c>
      <c r="C27" s="17">
        <v>0.25</v>
      </c>
      <c r="D27" s="18">
        <v>121523.05</v>
      </c>
      <c r="E27" s="18">
        <f t="shared" si="4"/>
        <v>162030.73333333334</v>
      </c>
      <c r="F27" s="68">
        <f t="shared" ref="F27:F29" si="12">D27</f>
        <v>121523.05</v>
      </c>
      <c r="G27" s="68">
        <f t="shared" si="0"/>
        <v>162030.73333333334</v>
      </c>
      <c r="H27" s="54">
        <f t="shared" si="3"/>
        <v>0</v>
      </c>
      <c r="I27" s="69">
        <f t="shared" si="1"/>
        <v>0</v>
      </c>
      <c r="J27" s="70" t="s">
        <v>49</v>
      </c>
      <c r="K27" s="71">
        <v>41032</v>
      </c>
      <c r="L27" s="53">
        <f t="shared" si="10"/>
        <v>128814.433</v>
      </c>
      <c r="M27" s="53">
        <f t="shared" si="6"/>
        <v>171752.57733333335</v>
      </c>
      <c r="N27" s="54">
        <f t="shared" si="7"/>
        <v>6.0000000000000012E-2</v>
      </c>
      <c r="O27" s="55">
        <f t="shared" si="8"/>
        <v>7291.3830000000016</v>
      </c>
    </row>
    <row r="28" spans="1:15" x14ac:dyDescent="0.25">
      <c r="A28" s="16" t="s">
        <v>167</v>
      </c>
      <c r="B28" s="16" t="s">
        <v>50</v>
      </c>
      <c r="C28" s="17">
        <v>0.25</v>
      </c>
      <c r="D28" s="18">
        <v>138285.5026522142</v>
      </c>
      <c r="E28" s="18">
        <f t="shared" si="4"/>
        <v>184380.67020295226</v>
      </c>
      <c r="F28" s="68">
        <f t="shared" si="12"/>
        <v>138285.5026522142</v>
      </c>
      <c r="G28" s="68">
        <f t="shared" si="0"/>
        <v>184380.67020295226</v>
      </c>
      <c r="H28" s="54">
        <f t="shared" si="3"/>
        <v>0</v>
      </c>
      <c r="I28" s="69">
        <f t="shared" si="1"/>
        <v>0</v>
      </c>
      <c r="J28" s="70" t="s">
        <v>51</v>
      </c>
      <c r="K28" s="71">
        <v>41033</v>
      </c>
      <c r="L28" s="53">
        <f t="shared" si="10"/>
        <v>146582.63281134705</v>
      </c>
      <c r="M28" s="53">
        <f t="shared" si="6"/>
        <v>195443.51041512939</v>
      </c>
      <c r="N28" s="54">
        <f t="shared" si="7"/>
        <v>0.06</v>
      </c>
      <c r="O28" s="55">
        <f t="shared" si="8"/>
        <v>8297.130159132852</v>
      </c>
    </row>
    <row r="29" spans="1:15" x14ac:dyDescent="0.25">
      <c r="A29" s="30" t="s">
        <v>167</v>
      </c>
      <c r="B29" s="30" t="s">
        <v>52</v>
      </c>
      <c r="C29" s="31">
        <v>0.25</v>
      </c>
      <c r="D29" s="32">
        <v>119517.69500000001</v>
      </c>
      <c r="E29" s="32">
        <f t="shared" si="4"/>
        <v>159356.92666666667</v>
      </c>
      <c r="F29" s="72">
        <f t="shared" si="12"/>
        <v>119517.69500000001</v>
      </c>
      <c r="G29" s="72">
        <f t="shared" si="0"/>
        <v>159356.92666666667</v>
      </c>
      <c r="H29" s="57">
        <f t="shared" si="3"/>
        <v>0</v>
      </c>
      <c r="I29" s="73">
        <f t="shared" si="1"/>
        <v>0</v>
      </c>
      <c r="J29" s="74" t="s">
        <v>53</v>
      </c>
      <c r="K29" s="75">
        <v>41034</v>
      </c>
      <c r="L29" s="56">
        <f>F29*(100%+$C$4)</f>
        <v>126688.75670000001</v>
      </c>
      <c r="M29" s="56">
        <f t="shared" si="6"/>
        <v>168918.34226666667</v>
      </c>
      <c r="N29" s="57">
        <f t="shared" si="7"/>
        <v>6.0000000000000046E-2</v>
      </c>
      <c r="O29" s="58">
        <f t="shared" si="8"/>
        <v>7171.0617000000057</v>
      </c>
    </row>
    <row r="30" spans="1:15" x14ac:dyDescent="0.25">
      <c r="A30" s="111" t="s">
        <v>167</v>
      </c>
      <c r="B30" s="76" t="s">
        <v>54</v>
      </c>
      <c r="C30" s="77">
        <v>0.25</v>
      </c>
      <c r="D30" s="78">
        <v>125115</v>
      </c>
      <c r="E30" s="79">
        <f t="shared" si="4"/>
        <v>166820</v>
      </c>
      <c r="F30" s="80">
        <f t="shared" ref="F30" si="13">D30*(100%+$C$3)</f>
        <v>126366.15</v>
      </c>
      <c r="G30" s="80">
        <f t="shared" si="0"/>
        <v>168488.19999999998</v>
      </c>
      <c r="H30" s="81">
        <f t="shared" si="3"/>
        <v>9.9999999999999534E-3</v>
      </c>
      <c r="I30" s="82">
        <f t="shared" si="1"/>
        <v>1251.1499999999942</v>
      </c>
      <c r="J30" s="83"/>
      <c r="K30" s="84"/>
      <c r="L30" s="85"/>
      <c r="M30" s="85"/>
      <c r="N30" s="86"/>
      <c r="O30" s="87"/>
    </row>
    <row r="31" spans="1:15" x14ac:dyDescent="0.25">
      <c r="A31" s="59" t="s">
        <v>167</v>
      </c>
      <c r="B31" s="59" t="s">
        <v>55</v>
      </c>
      <c r="C31" s="60">
        <v>0.25</v>
      </c>
      <c r="D31" s="61">
        <v>124650.735</v>
      </c>
      <c r="E31" s="61">
        <f t="shared" si="4"/>
        <v>166200.98000000001</v>
      </c>
      <c r="F31" s="62">
        <f>D31</f>
        <v>124650.735</v>
      </c>
      <c r="G31" s="62">
        <f t="shared" si="0"/>
        <v>166200.98000000001</v>
      </c>
      <c r="H31" s="63">
        <f t="shared" si="3"/>
        <v>0</v>
      </c>
      <c r="I31" s="64">
        <f t="shared" si="1"/>
        <v>0</v>
      </c>
      <c r="J31" s="65" t="s">
        <v>56</v>
      </c>
      <c r="K31" s="66">
        <v>41091</v>
      </c>
      <c r="L31" s="49">
        <f t="shared" ref="L31:L50" si="14">F31*(100%+$C$4)</f>
        <v>132129.77910000001</v>
      </c>
      <c r="M31" s="49">
        <f t="shared" si="6"/>
        <v>176173.03880000001</v>
      </c>
      <c r="N31" s="63">
        <f t="shared" si="7"/>
        <v>6.0000000000000109E-2</v>
      </c>
      <c r="O31" s="67">
        <f t="shared" si="8"/>
        <v>7479.0441000000137</v>
      </c>
    </row>
    <row r="32" spans="1:15" x14ac:dyDescent="0.25">
      <c r="A32" s="16" t="s">
        <v>167</v>
      </c>
      <c r="B32" s="16" t="s">
        <v>57</v>
      </c>
      <c r="C32" s="17">
        <v>0.25</v>
      </c>
      <c r="D32" s="18">
        <v>143798.26999999999</v>
      </c>
      <c r="E32" s="18">
        <f t="shared" si="4"/>
        <v>191731.02666666664</v>
      </c>
      <c r="F32" s="68">
        <f t="shared" ref="F32:F33" si="15">D32</f>
        <v>143798.26999999999</v>
      </c>
      <c r="G32" s="68">
        <f t="shared" si="0"/>
        <v>191731.02666666664</v>
      </c>
      <c r="H32" s="54">
        <f t="shared" si="3"/>
        <v>0</v>
      </c>
      <c r="I32" s="69">
        <f t="shared" si="1"/>
        <v>0</v>
      </c>
      <c r="J32" s="70" t="s">
        <v>58</v>
      </c>
      <c r="K32" s="71">
        <v>41092</v>
      </c>
      <c r="L32" s="53">
        <f t="shared" si="14"/>
        <v>152426.16620000001</v>
      </c>
      <c r="M32" s="53">
        <f t="shared" si="6"/>
        <v>203234.88826666668</v>
      </c>
      <c r="N32" s="54">
        <f t="shared" si="7"/>
        <v>6.0000000000000123E-2</v>
      </c>
      <c r="O32" s="55">
        <f t="shared" si="8"/>
        <v>8627.8962000000174</v>
      </c>
    </row>
    <row r="33" spans="1:15" x14ac:dyDescent="0.25">
      <c r="A33" s="30" t="s">
        <v>167</v>
      </c>
      <c r="B33" s="30" t="s">
        <v>59</v>
      </c>
      <c r="C33" s="31">
        <v>0.25</v>
      </c>
      <c r="D33" s="32">
        <v>145484.9</v>
      </c>
      <c r="E33" s="32">
        <f t="shared" si="4"/>
        <v>193979.86666666667</v>
      </c>
      <c r="F33" s="72">
        <f t="shared" si="15"/>
        <v>145484.9</v>
      </c>
      <c r="G33" s="72">
        <f t="shared" si="0"/>
        <v>193979.86666666667</v>
      </c>
      <c r="H33" s="57">
        <f t="shared" si="3"/>
        <v>0</v>
      </c>
      <c r="I33" s="73">
        <f t="shared" si="1"/>
        <v>0</v>
      </c>
      <c r="J33" s="74" t="s">
        <v>60</v>
      </c>
      <c r="K33" s="75">
        <v>41093</v>
      </c>
      <c r="L33" s="56">
        <f t="shared" si="14"/>
        <v>154213.99400000001</v>
      </c>
      <c r="M33" s="56">
        <f t="shared" si="6"/>
        <v>205618.65866666668</v>
      </c>
      <c r="N33" s="57">
        <f t="shared" si="7"/>
        <v>6.0000000000000081E-2</v>
      </c>
      <c r="O33" s="58">
        <f t="shared" si="8"/>
        <v>8729.0940000000119</v>
      </c>
    </row>
    <row r="34" spans="1:15" x14ac:dyDescent="0.25">
      <c r="A34" s="59" t="s">
        <v>167</v>
      </c>
      <c r="B34" s="59" t="s">
        <v>61</v>
      </c>
      <c r="C34" s="60">
        <v>0.25</v>
      </c>
      <c r="D34" s="61">
        <v>140882.72</v>
      </c>
      <c r="E34" s="61">
        <f t="shared" si="4"/>
        <v>187843.62666666668</v>
      </c>
      <c r="F34" s="62">
        <f>D34</f>
        <v>140882.72</v>
      </c>
      <c r="G34" s="62">
        <f t="shared" si="0"/>
        <v>187843.62666666668</v>
      </c>
      <c r="H34" s="63">
        <f t="shared" si="3"/>
        <v>0</v>
      </c>
      <c r="I34" s="64">
        <f t="shared" si="1"/>
        <v>0</v>
      </c>
      <c r="J34" s="65" t="s">
        <v>62</v>
      </c>
      <c r="K34" s="66">
        <v>40909</v>
      </c>
      <c r="L34" s="49">
        <f t="shared" si="14"/>
        <v>149335.6832</v>
      </c>
      <c r="M34" s="49">
        <f t="shared" si="6"/>
        <v>199114.24426666668</v>
      </c>
      <c r="N34" s="63">
        <f t="shared" si="7"/>
        <v>5.9999999999999991E-2</v>
      </c>
      <c r="O34" s="67">
        <f t="shared" si="8"/>
        <v>8452.9631999999983</v>
      </c>
    </row>
    <row r="35" spans="1:15" x14ac:dyDescent="0.25">
      <c r="A35" s="16" t="s">
        <v>167</v>
      </c>
      <c r="B35" s="16" t="s">
        <v>63</v>
      </c>
      <c r="C35" s="17">
        <v>0.25</v>
      </c>
      <c r="D35" s="18">
        <v>162893.55499999999</v>
      </c>
      <c r="E35" s="18">
        <f t="shared" si="4"/>
        <v>217191.40666666665</v>
      </c>
      <c r="F35" s="68">
        <f t="shared" ref="F35:F37" si="16">D35</f>
        <v>162893.55499999999</v>
      </c>
      <c r="G35" s="68">
        <f t="shared" si="0"/>
        <v>217191.40666666665</v>
      </c>
      <c r="H35" s="54">
        <f t="shared" si="3"/>
        <v>0</v>
      </c>
      <c r="I35" s="69">
        <f t="shared" si="1"/>
        <v>0</v>
      </c>
      <c r="J35" s="70" t="s">
        <v>64</v>
      </c>
      <c r="K35" s="71">
        <v>40910</v>
      </c>
      <c r="L35" s="53">
        <f t="shared" si="14"/>
        <v>172667.16829999999</v>
      </c>
      <c r="M35" s="53">
        <f t="shared" si="6"/>
        <v>230222.89106666666</v>
      </c>
      <c r="N35" s="54">
        <f t="shared" si="7"/>
        <v>5.9999999999999984E-2</v>
      </c>
      <c r="O35" s="55">
        <f t="shared" si="8"/>
        <v>9773.6132999999973</v>
      </c>
    </row>
    <row r="36" spans="1:15" x14ac:dyDescent="0.25">
      <c r="A36" s="16" t="s">
        <v>167</v>
      </c>
      <c r="B36" s="16" t="s">
        <v>65</v>
      </c>
      <c r="C36" s="17">
        <v>0.25</v>
      </c>
      <c r="D36" s="18">
        <v>164643.93</v>
      </c>
      <c r="E36" s="18">
        <f t="shared" si="4"/>
        <v>219525.24</v>
      </c>
      <c r="F36" s="68">
        <f t="shared" si="16"/>
        <v>164643.93</v>
      </c>
      <c r="G36" s="68">
        <f t="shared" si="0"/>
        <v>219525.24</v>
      </c>
      <c r="H36" s="54">
        <f t="shared" si="3"/>
        <v>0</v>
      </c>
      <c r="I36" s="69">
        <f t="shared" si="1"/>
        <v>0</v>
      </c>
      <c r="J36" s="70" t="s">
        <v>66</v>
      </c>
      <c r="K36" s="71">
        <v>40911</v>
      </c>
      <c r="L36" s="53">
        <f t="shared" si="14"/>
        <v>174522.56580000001</v>
      </c>
      <c r="M36" s="53">
        <f t="shared" si="6"/>
        <v>232696.75440000001</v>
      </c>
      <c r="N36" s="54">
        <f t="shared" si="7"/>
        <v>6.0000000000000116E-2</v>
      </c>
      <c r="O36" s="55">
        <f t="shared" si="8"/>
        <v>9878.6358000000182</v>
      </c>
    </row>
    <row r="37" spans="1:15" x14ac:dyDescent="0.25">
      <c r="A37" s="30" t="s">
        <v>167</v>
      </c>
      <c r="B37" s="30" t="s">
        <v>67</v>
      </c>
      <c r="C37" s="31">
        <v>0.25</v>
      </c>
      <c r="D37" s="32">
        <v>187769.78</v>
      </c>
      <c r="E37" s="32">
        <f t="shared" si="4"/>
        <v>250359.70666666667</v>
      </c>
      <c r="F37" s="72">
        <f t="shared" si="16"/>
        <v>187769.78</v>
      </c>
      <c r="G37" s="72">
        <f t="shared" si="0"/>
        <v>250359.70666666667</v>
      </c>
      <c r="H37" s="57">
        <f t="shared" si="3"/>
        <v>0</v>
      </c>
      <c r="I37" s="73">
        <f t="shared" si="1"/>
        <v>0</v>
      </c>
      <c r="J37" s="74" t="s">
        <v>68</v>
      </c>
      <c r="K37" s="75">
        <v>40912</v>
      </c>
      <c r="L37" s="56">
        <f t="shared" si="14"/>
        <v>199035.96679999999</v>
      </c>
      <c r="M37" s="56">
        <f t="shared" si="6"/>
        <v>265381.28906666668</v>
      </c>
      <c r="N37" s="57">
        <f t="shared" si="7"/>
        <v>5.9999999999999977E-2</v>
      </c>
      <c r="O37" s="58">
        <f t="shared" si="8"/>
        <v>11266.186799999996</v>
      </c>
    </row>
    <row r="38" spans="1:15" x14ac:dyDescent="0.25">
      <c r="A38" s="59" t="s">
        <v>167</v>
      </c>
      <c r="B38" s="59" t="s">
        <v>69</v>
      </c>
      <c r="C38" s="60">
        <v>0.25</v>
      </c>
      <c r="D38" s="61">
        <v>168721.52</v>
      </c>
      <c r="E38" s="61">
        <f t="shared" si="4"/>
        <v>224962.02666666664</v>
      </c>
      <c r="F38" s="62">
        <f>D38</f>
        <v>168721.52</v>
      </c>
      <c r="G38" s="62">
        <f t="shared" si="0"/>
        <v>224962.02666666664</v>
      </c>
      <c r="H38" s="63">
        <f t="shared" si="3"/>
        <v>0</v>
      </c>
      <c r="I38" s="64">
        <f t="shared" si="1"/>
        <v>0</v>
      </c>
      <c r="J38" s="65" t="s">
        <v>70</v>
      </c>
      <c r="K38" s="66">
        <v>40969</v>
      </c>
      <c r="L38" s="49">
        <f t="shared" si="14"/>
        <v>178844.8112</v>
      </c>
      <c r="M38" s="49">
        <f t="shared" si="6"/>
        <v>238459.74826666666</v>
      </c>
      <c r="N38" s="63">
        <f t="shared" si="7"/>
        <v>6.0000000000000046E-2</v>
      </c>
      <c r="O38" s="67">
        <f t="shared" si="8"/>
        <v>10123.291200000007</v>
      </c>
    </row>
    <row r="39" spans="1:15" x14ac:dyDescent="0.25">
      <c r="A39" s="16" t="s">
        <v>167</v>
      </c>
      <c r="B39" s="16" t="s">
        <v>71</v>
      </c>
      <c r="C39" s="17">
        <v>0.25</v>
      </c>
      <c r="D39" s="18">
        <v>195049.25</v>
      </c>
      <c r="E39" s="18">
        <f t="shared" si="4"/>
        <v>260065.66666666666</v>
      </c>
      <c r="F39" s="68">
        <f t="shared" ref="F39:F50" si="17">D39</f>
        <v>195049.25</v>
      </c>
      <c r="G39" s="68">
        <f t="shared" si="0"/>
        <v>260065.66666666666</v>
      </c>
      <c r="H39" s="54">
        <f t="shared" si="3"/>
        <v>0</v>
      </c>
      <c r="I39" s="69">
        <f t="shared" si="1"/>
        <v>0</v>
      </c>
      <c r="J39" s="70" t="s">
        <v>72</v>
      </c>
      <c r="K39" s="71">
        <v>40970</v>
      </c>
      <c r="L39" s="53">
        <f t="shared" si="14"/>
        <v>206752.20500000002</v>
      </c>
      <c r="M39" s="53">
        <f t="shared" si="6"/>
        <v>275669.60666666669</v>
      </c>
      <c r="N39" s="54">
        <f t="shared" si="7"/>
        <v>6.0000000000000081E-2</v>
      </c>
      <c r="O39" s="55">
        <f t="shared" si="8"/>
        <v>11702.955000000016</v>
      </c>
    </row>
    <row r="40" spans="1:15" x14ac:dyDescent="0.25">
      <c r="A40" s="30" t="s">
        <v>167</v>
      </c>
      <c r="B40" s="30" t="s">
        <v>73</v>
      </c>
      <c r="C40" s="31">
        <v>0.25</v>
      </c>
      <c r="D40" s="32">
        <v>198079.75</v>
      </c>
      <c r="E40" s="32">
        <f t="shared" si="4"/>
        <v>264106.33333333331</v>
      </c>
      <c r="F40" s="72">
        <f t="shared" si="17"/>
        <v>198079.75</v>
      </c>
      <c r="G40" s="72">
        <f t="shared" si="0"/>
        <v>264106.33333333331</v>
      </c>
      <c r="H40" s="57">
        <f t="shared" si="3"/>
        <v>0</v>
      </c>
      <c r="I40" s="73">
        <f t="shared" si="1"/>
        <v>0</v>
      </c>
      <c r="J40" s="74" t="s">
        <v>74</v>
      </c>
      <c r="K40" s="75">
        <v>40971</v>
      </c>
      <c r="L40" s="56">
        <f t="shared" si="14"/>
        <v>209964.535</v>
      </c>
      <c r="M40" s="56">
        <f t="shared" si="6"/>
        <v>279952.71333333332</v>
      </c>
      <c r="N40" s="57">
        <f t="shared" si="7"/>
        <v>6.0000000000000019E-2</v>
      </c>
      <c r="O40" s="58">
        <f t="shared" si="8"/>
        <v>11884.785000000003</v>
      </c>
    </row>
    <row r="41" spans="1:15" x14ac:dyDescent="0.25">
      <c r="A41" s="41" t="s">
        <v>167</v>
      </c>
      <c r="B41" s="41" t="s">
        <v>75</v>
      </c>
      <c r="C41" s="42">
        <v>0.25</v>
      </c>
      <c r="D41" s="43">
        <v>193564.30499999999</v>
      </c>
      <c r="E41" s="43">
        <f t="shared" si="4"/>
        <v>258085.74</v>
      </c>
      <c r="F41" s="62">
        <f>D41</f>
        <v>193564.30499999999</v>
      </c>
      <c r="G41" s="88">
        <f t="shared" si="0"/>
        <v>258085.74</v>
      </c>
      <c r="H41" s="51">
        <f t="shared" si="3"/>
        <v>0</v>
      </c>
      <c r="I41" s="89">
        <f t="shared" si="1"/>
        <v>0</v>
      </c>
      <c r="J41" s="47" t="s">
        <v>76</v>
      </c>
      <c r="K41" s="48">
        <v>41091</v>
      </c>
      <c r="L41" s="49">
        <f t="shared" si="14"/>
        <v>205178.16330000001</v>
      </c>
      <c r="M41" s="50">
        <f t="shared" si="6"/>
        <v>273570.88440000004</v>
      </c>
      <c r="N41" s="51">
        <f t="shared" si="7"/>
        <v>6.0000000000000116E-2</v>
      </c>
      <c r="O41" s="52">
        <f t="shared" si="8"/>
        <v>11613.858300000022</v>
      </c>
    </row>
    <row r="42" spans="1:15" x14ac:dyDescent="0.25">
      <c r="A42" s="16" t="s">
        <v>167</v>
      </c>
      <c r="B42" s="16" t="s">
        <v>77</v>
      </c>
      <c r="C42" s="17">
        <v>0.25</v>
      </c>
      <c r="D42" s="18">
        <v>223282.01500000001</v>
      </c>
      <c r="E42" s="18">
        <f t="shared" si="4"/>
        <v>297709.35333333333</v>
      </c>
      <c r="F42" s="68">
        <f t="shared" si="17"/>
        <v>223282.01500000001</v>
      </c>
      <c r="G42" s="68">
        <f t="shared" si="0"/>
        <v>297709.35333333333</v>
      </c>
      <c r="H42" s="54">
        <f t="shared" si="3"/>
        <v>0</v>
      </c>
      <c r="I42" s="69">
        <f t="shared" si="1"/>
        <v>0</v>
      </c>
      <c r="J42" s="70" t="s">
        <v>78</v>
      </c>
      <c r="K42" s="71">
        <v>41092</v>
      </c>
      <c r="L42" s="53">
        <f t="shared" si="14"/>
        <v>236678.93590000004</v>
      </c>
      <c r="M42" s="53">
        <f t="shared" si="6"/>
        <v>315571.91453333339</v>
      </c>
      <c r="N42" s="54">
        <f t="shared" si="7"/>
        <v>6.0000000000000116E-2</v>
      </c>
      <c r="O42" s="55">
        <f t="shared" si="8"/>
        <v>13396.920900000026</v>
      </c>
    </row>
    <row r="43" spans="1:15" x14ac:dyDescent="0.25">
      <c r="A43" s="30" t="s">
        <v>167</v>
      </c>
      <c r="B43" s="30" t="s">
        <v>79</v>
      </c>
      <c r="C43" s="31">
        <v>0.25</v>
      </c>
      <c r="D43" s="32">
        <v>228034.67499999999</v>
      </c>
      <c r="E43" s="32">
        <f t="shared" si="4"/>
        <v>304046.23333333334</v>
      </c>
      <c r="F43" s="72">
        <f t="shared" si="17"/>
        <v>228034.67499999999</v>
      </c>
      <c r="G43" s="72">
        <f t="shared" si="0"/>
        <v>304046.23333333334</v>
      </c>
      <c r="H43" s="57">
        <f t="shared" si="3"/>
        <v>0</v>
      </c>
      <c r="I43" s="73">
        <f t="shared" si="1"/>
        <v>0</v>
      </c>
      <c r="J43" s="74" t="s">
        <v>80</v>
      </c>
      <c r="K43" s="75">
        <v>41093</v>
      </c>
      <c r="L43" s="56">
        <f t="shared" si="14"/>
        <v>241716.7555</v>
      </c>
      <c r="M43" s="56">
        <f t="shared" si="6"/>
        <v>322289.00733333331</v>
      </c>
      <c r="N43" s="57">
        <f t="shared" si="7"/>
        <v>6.0000000000000053E-2</v>
      </c>
      <c r="O43" s="58">
        <f t="shared" si="8"/>
        <v>13682.080500000011</v>
      </c>
    </row>
    <row r="44" spans="1:15" x14ac:dyDescent="0.25">
      <c r="A44" s="59" t="s">
        <v>167</v>
      </c>
      <c r="B44" s="59" t="s">
        <v>81</v>
      </c>
      <c r="C44" s="60">
        <v>0.25</v>
      </c>
      <c r="D44" s="61">
        <v>266313.02500000002</v>
      </c>
      <c r="E44" s="61">
        <f t="shared" si="4"/>
        <v>355084.03333333338</v>
      </c>
      <c r="F44" s="62">
        <f t="shared" si="17"/>
        <v>266313.02500000002</v>
      </c>
      <c r="G44" s="62">
        <f t="shared" si="0"/>
        <v>355084.03333333338</v>
      </c>
      <c r="H44" s="63">
        <f t="shared" si="3"/>
        <v>0</v>
      </c>
      <c r="I44" s="64">
        <f t="shared" si="1"/>
        <v>0</v>
      </c>
      <c r="J44" s="65" t="s">
        <v>82</v>
      </c>
      <c r="K44" s="66">
        <v>41061</v>
      </c>
      <c r="L44" s="49">
        <f t="shared" si="14"/>
        <v>282291.80650000006</v>
      </c>
      <c r="M44" s="49">
        <f t="shared" si="6"/>
        <v>376389.0753333334</v>
      </c>
      <c r="N44" s="63">
        <f t="shared" si="7"/>
        <v>6.000000000000015E-2</v>
      </c>
      <c r="O44" s="67">
        <f t="shared" si="8"/>
        <v>15978.781500000041</v>
      </c>
    </row>
    <row r="45" spans="1:15" x14ac:dyDescent="0.25">
      <c r="A45" s="16" t="s">
        <v>167</v>
      </c>
      <c r="B45" s="16" t="s">
        <v>83</v>
      </c>
      <c r="C45" s="17">
        <v>0.25</v>
      </c>
      <c r="D45" s="18">
        <v>299488.64000000001</v>
      </c>
      <c r="E45" s="18">
        <f t="shared" si="4"/>
        <v>399318.1866666667</v>
      </c>
      <c r="F45" s="68">
        <f t="shared" si="17"/>
        <v>299488.64000000001</v>
      </c>
      <c r="G45" s="68">
        <f t="shared" si="0"/>
        <v>399318.1866666667</v>
      </c>
      <c r="H45" s="54">
        <f t="shared" si="3"/>
        <v>0</v>
      </c>
      <c r="I45" s="69">
        <f t="shared" si="1"/>
        <v>0</v>
      </c>
      <c r="J45" s="70" t="s">
        <v>84</v>
      </c>
      <c r="K45" s="71">
        <v>41062</v>
      </c>
      <c r="L45" s="53">
        <f t="shared" si="14"/>
        <v>317457.9584</v>
      </c>
      <c r="M45" s="53">
        <f t="shared" si="6"/>
        <v>423277.27786666667</v>
      </c>
      <c r="N45" s="54">
        <f t="shared" si="7"/>
        <v>5.9999999999999963E-2</v>
      </c>
      <c r="O45" s="55">
        <f t="shared" si="8"/>
        <v>17969.318399999989</v>
      </c>
    </row>
    <row r="46" spans="1:15" x14ac:dyDescent="0.25">
      <c r="A46" s="16" t="s">
        <v>167</v>
      </c>
      <c r="B46" s="16" t="s">
        <v>85</v>
      </c>
      <c r="C46" s="17">
        <v>0.25</v>
      </c>
      <c r="D46" s="18">
        <v>300227.45500000002</v>
      </c>
      <c r="E46" s="18">
        <f t="shared" si="4"/>
        <v>400303.27333333337</v>
      </c>
      <c r="F46" s="68">
        <f t="shared" si="17"/>
        <v>300227.45500000002</v>
      </c>
      <c r="G46" s="68">
        <f t="shared" si="0"/>
        <v>400303.27333333337</v>
      </c>
      <c r="H46" s="54">
        <f t="shared" si="3"/>
        <v>0</v>
      </c>
      <c r="I46" s="69">
        <f t="shared" si="1"/>
        <v>0</v>
      </c>
      <c r="J46" s="70" t="s">
        <v>86</v>
      </c>
      <c r="K46" s="71">
        <v>41063</v>
      </c>
      <c r="L46" s="53">
        <f t="shared" si="14"/>
        <v>318241.10230000003</v>
      </c>
      <c r="M46" s="53">
        <f t="shared" si="6"/>
        <v>424321.46973333339</v>
      </c>
      <c r="N46" s="54">
        <f t="shared" si="7"/>
        <v>6.0000000000000032E-2</v>
      </c>
      <c r="O46" s="55">
        <f t="shared" si="8"/>
        <v>18013.647300000011</v>
      </c>
    </row>
    <row r="47" spans="1:15" x14ac:dyDescent="0.25">
      <c r="A47" s="30" t="s">
        <v>167</v>
      </c>
      <c r="B47" s="30" t="s">
        <v>87</v>
      </c>
      <c r="C47" s="31">
        <v>0.25</v>
      </c>
      <c r="D47" s="32">
        <v>355669.93</v>
      </c>
      <c r="E47" s="32">
        <f t="shared" si="4"/>
        <v>474226.5733333333</v>
      </c>
      <c r="F47" s="72">
        <f t="shared" si="17"/>
        <v>355669.93</v>
      </c>
      <c r="G47" s="72">
        <f t="shared" si="0"/>
        <v>474226.5733333333</v>
      </c>
      <c r="H47" s="57">
        <f t="shared" si="3"/>
        <v>0</v>
      </c>
      <c r="I47" s="73">
        <f t="shared" si="1"/>
        <v>0</v>
      </c>
      <c r="J47" s="74" t="s">
        <v>88</v>
      </c>
      <c r="K47" s="75">
        <v>41064</v>
      </c>
      <c r="L47" s="56">
        <f t="shared" si="14"/>
        <v>377010.12580000004</v>
      </c>
      <c r="M47" s="56">
        <f t="shared" si="6"/>
        <v>502680.16773333336</v>
      </c>
      <c r="N47" s="57">
        <f t="shared" si="7"/>
        <v>6.000000000000013E-2</v>
      </c>
      <c r="O47" s="58">
        <f t="shared" si="8"/>
        <v>21340.195800000045</v>
      </c>
    </row>
    <row r="48" spans="1:15" x14ac:dyDescent="0.25">
      <c r="A48" s="59" t="s">
        <v>167</v>
      </c>
      <c r="B48" s="59" t="s">
        <v>89</v>
      </c>
      <c r="C48" s="60">
        <v>0.25</v>
      </c>
      <c r="D48" s="61">
        <v>274926.96000000002</v>
      </c>
      <c r="E48" s="61">
        <f t="shared" si="4"/>
        <v>366569.28</v>
      </c>
      <c r="F48" s="62">
        <f t="shared" si="17"/>
        <v>274926.96000000002</v>
      </c>
      <c r="G48" s="62">
        <f t="shared" si="0"/>
        <v>366569.28</v>
      </c>
      <c r="H48" s="63">
        <f t="shared" si="3"/>
        <v>0</v>
      </c>
      <c r="I48" s="64">
        <f t="shared" si="1"/>
        <v>0</v>
      </c>
      <c r="J48" s="65" t="s">
        <v>90</v>
      </c>
      <c r="K48" s="66">
        <v>41061</v>
      </c>
      <c r="L48" s="49">
        <f t="shared" si="14"/>
        <v>291422.57760000002</v>
      </c>
      <c r="M48" s="49">
        <f t="shared" si="6"/>
        <v>388563.43680000002</v>
      </c>
      <c r="N48" s="63">
        <f t="shared" si="7"/>
        <v>5.9999999999999984E-2</v>
      </c>
      <c r="O48" s="67">
        <f t="shared" si="8"/>
        <v>16495.617599999998</v>
      </c>
    </row>
    <row r="49" spans="1:15" x14ac:dyDescent="0.25">
      <c r="A49" s="16" t="s">
        <v>167</v>
      </c>
      <c r="B49" s="16" t="s">
        <v>91</v>
      </c>
      <c r="C49" s="17">
        <v>0.25</v>
      </c>
      <c r="D49" s="18">
        <v>301764.65000000002</v>
      </c>
      <c r="E49" s="18">
        <f t="shared" si="4"/>
        <v>402352.8666666667</v>
      </c>
      <c r="F49" s="68">
        <f t="shared" si="17"/>
        <v>301764.65000000002</v>
      </c>
      <c r="G49" s="68">
        <f t="shared" si="0"/>
        <v>402352.8666666667</v>
      </c>
      <c r="H49" s="54">
        <f t="shared" si="3"/>
        <v>0</v>
      </c>
      <c r="I49" s="69">
        <f t="shared" si="1"/>
        <v>0</v>
      </c>
      <c r="J49" s="70" t="s">
        <v>92</v>
      </c>
      <c r="K49" s="71">
        <v>41062</v>
      </c>
      <c r="L49" s="53">
        <f t="shared" si="14"/>
        <v>319870.52900000004</v>
      </c>
      <c r="M49" s="53">
        <f t="shared" si="6"/>
        <v>426494.03866666672</v>
      </c>
      <c r="N49" s="54">
        <f t="shared" si="7"/>
        <v>6.0000000000000046E-2</v>
      </c>
      <c r="O49" s="55">
        <f t="shared" si="8"/>
        <v>18105.879000000015</v>
      </c>
    </row>
    <row r="50" spans="1:15" x14ac:dyDescent="0.25">
      <c r="A50" s="30" t="s">
        <v>167</v>
      </c>
      <c r="B50" s="30" t="s">
        <v>93</v>
      </c>
      <c r="C50" s="31">
        <v>0.25</v>
      </c>
      <c r="D50" s="32">
        <v>304407.45500000002</v>
      </c>
      <c r="E50" s="32">
        <f t="shared" si="4"/>
        <v>405876.60666666669</v>
      </c>
      <c r="F50" s="72">
        <f t="shared" si="17"/>
        <v>304407.45500000002</v>
      </c>
      <c r="G50" s="72">
        <f>F50/(1-C50)</f>
        <v>405876.60666666669</v>
      </c>
      <c r="H50" s="57">
        <f t="shared" si="3"/>
        <v>0</v>
      </c>
      <c r="I50" s="73">
        <f t="shared" si="1"/>
        <v>0</v>
      </c>
      <c r="J50" s="74" t="s">
        <v>94</v>
      </c>
      <c r="K50" s="75">
        <v>41063</v>
      </c>
      <c r="L50" s="56">
        <f t="shared" si="14"/>
        <v>322671.90230000002</v>
      </c>
      <c r="M50" s="56">
        <f t="shared" si="6"/>
        <v>430229.20306666667</v>
      </c>
      <c r="N50" s="57">
        <f t="shared" si="7"/>
        <v>0.06</v>
      </c>
      <c r="O50" s="58">
        <f t="shared" si="8"/>
        <v>18264.4473</v>
      </c>
    </row>
    <row r="51" spans="1:15" x14ac:dyDescent="0.25">
      <c r="A51" s="90" t="s">
        <v>167</v>
      </c>
      <c r="B51" s="90" t="s">
        <v>95</v>
      </c>
      <c r="C51" s="31">
        <v>0.25</v>
      </c>
      <c r="D51" s="91">
        <v>509862</v>
      </c>
      <c r="E51" s="32">
        <f t="shared" si="4"/>
        <v>679816</v>
      </c>
      <c r="F51" s="80">
        <f t="shared" ref="F51:F59" si="18">D51*(100%+$C$3)</f>
        <v>514960.62</v>
      </c>
      <c r="G51" s="33">
        <f>F51/(1-C51)</f>
        <v>686614.16</v>
      </c>
      <c r="H51" s="92">
        <f t="shared" si="3"/>
        <v>9.9999999999999915E-3</v>
      </c>
      <c r="I51" s="93">
        <f t="shared" si="1"/>
        <v>5098.6199999999953</v>
      </c>
      <c r="J51" s="83"/>
      <c r="K51" s="94"/>
      <c r="L51" s="95"/>
      <c r="M51" s="38"/>
      <c r="N51" s="96"/>
      <c r="O51" s="97"/>
    </row>
    <row r="52" spans="1:15" x14ac:dyDescent="0.25">
      <c r="A52" s="59" t="s">
        <v>168</v>
      </c>
      <c r="B52" s="59" t="s">
        <v>96</v>
      </c>
      <c r="C52" s="60">
        <v>0.25</v>
      </c>
      <c r="D52" s="61">
        <v>131085.845</v>
      </c>
      <c r="E52" s="61">
        <f t="shared" si="4"/>
        <v>174781.12666666668</v>
      </c>
      <c r="F52" s="44">
        <f t="shared" si="18"/>
        <v>132396.70345</v>
      </c>
      <c r="G52" s="98">
        <f t="shared" si="0"/>
        <v>176528.93793333333</v>
      </c>
      <c r="H52" s="99">
        <f t="shared" si="3"/>
        <v>9.9999999999999985E-3</v>
      </c>
      <c r="I52" s="100">
        <f t="shared" si="1"/>
        <v>1310.8584499999997</v>
      </c>
      <c r="J52" s="22"/>
      <c r="K52" s="23"/>
      <c r="L52" s="24"/>
      <c r="M52" s="101"/>
      <c r="N52" s="102"/>
      <c r="O52" s="103"/>
    </row>
    <row r="53" spans="1:15" x14ac:dyDescent="0.25">
      <c r="A53" s="16" t="s">
        <v>168</v>
      </c>
      <c r="B53" s="16" t="s">
        <v>97</v>
      </c>
      <c r="C53" s="17">
        <v>0.25</v>
      </c>
      <c r="D53" s="18">
        <v>127413.715</v>
      </c>
      <c r="E53" s="18">
        <f t="shared" si="4"/>
        <v>169884.95333333334</v>
      </c>
      <c r="F53" s="44">
        <f t="shared" si="18"/>
        <v>128687.85214999999</v>
      </c>
      <c r="G53" s="19">
        <f t="shared" si="0"/>
        <v>171583.80286666667</v>
      </c>
      <c r="H53" s="20">
        <f t="shared" si="3"/>
        <v>9.9999999999999603E-3</v>
      </c>
      <c r="I53" s="21">
        <f t="shared" si="1"/>
        <v>1274.137149999995</v>
      </c>
      <c r="J53" s="22"/>
      <c r="K53" s="23"/>
      <c r="L53" s="24"/>
      <c r="M53" s="27"/>
      <c r="N53" s="28"/>
      <c r="O53" s="29"/>
    </row>
    <row r="54" spans="1:15" x14ac:dyDescent="0.25">
      <c r="A54" s="16" t="s">
        <v>168</v>
      </c>
      <c r="B54" s="16" t="s">
        <v>98</v>
      </c>
      <c r="C54" s="17">
        <v>0.25</v>
      </c>
      <c r="D54" s="18">
        <v>169087.27</v>
      </c>
      <c r="E54" s="18">
        <f t="shared" si="4"/>
        <v>225449.69333333333</v>
      </c>
      <c r="F54" s="44">
        <f t="shared" si="18"/>
        <v>170778.1427</v>
      </c>
      <c r="G54" s="19">
        <f t="shared" si="0"/>
        <v>227704.19026666667</v>
      </c>
      <c r="H54" s="20">
        <f t="shared" si="3"/>
        <v>1.0000000000000044E-2</v>
      </c>
      <c r="I54" s="21">
        <f t="shared" si="1"/>
        <v>1690.8727000000072</v>
      </c>
      <c r="J54" s="22"/>
      <c r="K54" s="23"/>
      <c r="L54" s="24"/>
      <c r="M54" s="27"/>
      <c r="N54" s="28"/>
      <c r="O54" s="29"/>
    </row>
    <row r="55" spans="1:15" x14ac:dyDescent="0.25">
      <c r="A55" s="30" t="s">
        <v>168</v>
      </c>
      <c r="B55" s="30" t="s">
        <v>99</v>
      </c>
      <c r="C55" s="31">
        <v>0.25</v>
      </c>
      <c r="D55" s="32">
        <v>146539.30499999999</v>
      </c>
      <c r="E55" s="32">
        <f t="shared" si="4"/>
        <v>195385.74</v>
      </c>
      <c r="F55" s="33">
        <f t="shared" si="18"/>
        <v>148004.69805000001</v>
      </c>
      <c r="G55" s="33">
        <f t="shared" si="0"/>
        <v>197339.5974</v>
      </c>
      <c r="H55" s="34">
        <f t="shared" si="3"/>
        <v>1.0000000000000092E-2</v>
      </c>
      <c r="I55" s="35">
        <f t="shared" si="1"/>
        <v>1465.3930500000133</v>
      </c>
      <c r="J55" s="36"/>
      <c r="K55" s="37"/>
      <c r="L55" s="38"/>
      <c r="M55" s="38"/>
      <c r="N55" s="39"/>
      <c r="O55" s="40"/>
    </row>
    <row r="56" spans="1:15" x14ac:dyDescent="0.25">
      <c r="A56" s="41" t="s">
        <v>168</v>
      </c>
      <c r="B56" s="41" t="s">
        <v>100</v>
      </c>
      <c r="C56" s="42">
        <v>0.25</v>
      </c>
      <c r="D56" s="43">
        <v>178436.88500000001</v>
      </c>
      <c r="E56" s="43">
        <f t="shared" si="4"/>
        <v>237915.84666666668</v>
      </c>
      <c r="F56" s="44">
        <f t="shared" si="18"/>
        <v>180221.25385000001</v>
      </c>
      <c r="G56" s="44">
        <f t="shared" si="0"/>
        <v>240295.00513333335</v>
      </c>
      <c r="H56" s="45">
        <f t="shared" si="3"/>
        <v>9.9999999999999933E-3</v>
      </c>
      <c r="I56" s="46">
        <f t="shared" si="1"/>
        <v>1784.3688499999989</v>
      </c>
      <c r="J56" s="22"/>
      <c r="K56" s="23"/>
      <c r="L56" s="24"/>
      <c r="M56" s="24"/>
      <c r="N56" s="25"/>
      <c r="O56" s="26"/>
    </row>
    <row r="57" spans="1:15" x14ac:dyDescent="0.25">
      <c r="A57" s="16" t="s">
        <v>168</v>
      </c>
      <c r="B57" s="16" t="s">
        <v>101</v>
      </c>
      <c r="C57" s="17">
        <v>0.25</v>
      </c>
      <c r="D57" s="18">
        <v>174528.58499999999</v>
      </c>
      <c r="E57" s="18">
        <f t="shared" si="4"/>
        <v>232704.78</v>
      </c>
      <c r="F57" s="44">
        <f t="shared" si="18"/>
        <v>176273.87085000001</v>
      </c>
      <c r="G57" s="19">
        <f t="shared" si="0"/>
        <v>235031.8278</v>
      </c>
      <c r="H57" s="20">
        <f t="shared" si="3"/>
        <v>1.0000000000000085E-2</v>
      </c>
      <c r="I57" s="21">
        <f t="shared" si="1"/>
        <v>1745.2858500000148</v>
      </c>
      <c r="J57" s="22"/>
      <c r="K57" s="23"/>
      <c r="L57" s="24"/>
      <c r="M57" s="27"/>
      <c r="N57" s="28"/>
      <c r="O57" s="29"/>
    </row>
    <row r="58" spans="1:15" x14ac:dyDescent="0.25">
      <c r="A58" s="16" t="s">
        <v>168</v>
      </c>
      <c r="B58" s="16" t="s">
        <v>102</v>
      </c>
      <c r="C58" s="17">
        <v>0.25</v>
      </c>
      <c r="D58" s="18">
        <v>223492.06</v>
      </c>
      <c r="E58" s="18">
        <f t="shared" si="4"/>
        <v>297989.41333333333</v>
      </c>
      <c r="F58" s="44">
        <f t="shared" si="18"/>
        <v>225726.98060000001</v>
      </c>
      <c r="G58" s="19">
        <f t="shared" si="0"/>
        <v>300969.30746666668</v>
      </c>
      <c r="H58" s="20">
        <f t="shared" si="3"/>
        <v>1.0000000000000054E-2</v>
      </c>
      <c r="I58" s="21">
        <f t="shared" si="1"/>
        <v>2234.9206000000122</v>
      </c>
      <c r="J58" s="104"/>
      <c r="K58" s="105"/>
      <c r="L58" s="27"/>
      <c r="M58" s="27"/>
      <c r="N58" s="28"/>
      <c r="O58" s="29"/>
    </row>
    <row r="59" spans="1:15" x14ac:dyDescent="0.25">
      <c r="A59" s="30" t="s">
        <v>168</v>
      </c>
      <c r="B59" s="30" t="s">
        <v>103</v>
      </c>
      <c r="C59" s="31">
        <v>0.25</v>
      </c>
      <c r="D59" s="32">
        <v>200142.58</v>
      </c>
      <c r="E59" s="32">
        <f t="shared" si="4"/>
        <v>266856.77333333332</v>
      </c>
      <c r="F59" s="44">
        <f t="shared" si="18"/>
        <v>202144.00579999998</v>
      </c>
      <c r="G59" s="33">
        <f t="shared" si="0"/>
        <v>269525.34106666665</v>
      </c>
      <c r="H59" s="34">
        <f t="shared" si="3"/>
        <v>9.9999999999999863E-3</v>
      </c>
      <c r="I59" s="35">
        <f t="shared" si="1"/>
        <v>2001.4257999999973</v>
      </c>
      <c r="J59" s="106"/>
      <c r="K59" s="107"/>
      <c r="L59" s="108"/>
      <c r="M59" s="38"/>
      <c r="N59" s="39"/>
      <c r="O59" s="40"/>
    </row>
    <row r="60" spans="1:15" x14ac:dyDescent="0.25">
      <c r="A60" s="59" t="s">
        <v>169</v>
      </c>
      <c r="B60" s="59" t="s">
        <v>104</v>
      </c>
      <c r="C60" s="60">
        <v>0.25</v>
      </c>
      <c r="D60" s="61">
        <v>52942.834999999999</v>
      </c>
      <c r="E60" s="61">
        <f t="shared" si="4"/>
        <v>70590.44666666667</v>
      </c>
      <c r="F60" s="98">
        <f>D60*(100%+$C$3)</f>
        <v>53472.263350000001</v>
      </c>
      <c r="G60" s="98">
        <f t="shared" si="0"/>
        <v>71296.35113333333</v>
      </c>
      <c r="H60" s="99">
        <f t="shared" si="3"/>
        <v>1.0000000000000037E-2</v>
      </c>
      <c r="I60" s="100">
        <f t="shared" si="1"/>
        <v>529.42835000000196</v>
      </c>
      <c r="J60" s="22"/>
      <c r="K60" s="23"/>
      <c r="L60" s="24"/>
      <c r="M60" s="24"/>
      <c r="N60" s="25"/>
      <c r="O60" s="26"/>
    </row>
    <row r="61" spans="1:15" x14ac:dyDescent="0.25">
      <c r="A61" s="16" t="s">
        <v>169</v>
      </c>
      <c r="B61" s="16" t="s">
        <v>105</v>
      </c>
      <c r="C61" s="17">
        <v>0.25</v>
      </c>
      <c r="D61" s="18">
        <v>58150.07</v>
      </c>
      <c r="E61" s="18">
        <f t="shared" si="4"/>
        <v>77533.426666666666</v>
      </c>
      <c r="F61" s="19">
        <f t="shared" ref="F61:F63" si="19">D61*(100%+$C$3)</f>
        <v>58731.570700000004</v>
      </c>
      <c r="G61" s="19">
        <f t="shared" si="0"/>
        <v>78308.760933333338</v>
      </c>
      <c r="H61" s="20">
        <f t="shared" si="3"/>
        <v>1.0000000000000071E-2</v>
      </c>
      <c r="I61" s="21">
        <f t="shared" si="1"/>
        <v>581.50070000000414</v>
      </c>
      <c r="J61" s="22"/>
      <c r="K61" s="23"/>
      <c r="L61" s="24"/>
      <c r="M61" s="27"/>
      <c r="N61" s="28"/>
      <c r="O61" s="29"/>
    </row>
    <row r="62" spans="1:15" x14ac:dyDescent="0.25">
      <c r="A62" s="16" t="s">
        <v>169</v>
      </c>
      <c r="B62" s="16" t="s">
        <v>106</v>
      </c>
      <c r="C62" s="17">
        <v>0.25</v>
      </c>
      <c r="D62" s="18">
        <v>59593.214999999997</v>
      </c>
      <c r="E62" s="18">
        <f t="shared" si="4"/>
        <v>79457.62</v>
      </c>
      <c r="F62" s="19">
        <f t="shared" si="19"/>
        <v>60189.147149999997</v>
      </c>
      <c r="G62" s="19">
        <f t="shared" si="0"/>
        <v>80252.196199999991</v>
      </c>
      <c r="H62" s="20">
        <f t="shared" si="3"/>
        <v>1.0000000000000011E-2</v>
      </c>
      <c r="I62" s="21">
        <f t="shared" si="1"/>
        <v>595.93215000000055</v>
      </c>
      <c r="J62" s="22"/>
      <c r="K62" s="23"/>
      <c r="L62" s="24"/>
      <c r="M62" s="27"/>
      <c r="N62" s="28"/>
      <c r="O62" s="29"/>
    </row>
    <row r="63" spans="1:15" x14ac:dyDescent="0.25">
      <c r="A63" s="30" t="s">
        <v>169</v>
      </c>
      <c r="B63" s="30" t="s">
        <v>107</v>
      </c>
      <c r="C63" s="31">
        <v>0.25</v>
      </c>
      <c r="D63" s="32">
        <v>57436.334999999999</v>
      </c>
      <c r="E63" s="32">
        <f t="shared" si="4"/>
        <v>76581.78</v>
      </c>
      <c r="F63" s="33">
        <f t="shared" si="19"/>
        <v>58010.698349999999</v>
      </c>
      <c r="G63" s="33">
        <f t="shared" si="0"/>
        <v>77347.597800000003</v>
      </c>
      <c r="H63" s="34">
        <f t="shared" si="3"/>
        <v>9.9999999999999933E-3</v>
      </c>
      <c r="I63" s="35">
        <f t="shared" si="1"/>
        <v>574.36334999999963</v>
      </c>
      <c r="J63" s="36"/>
      <c r="K63" s="37"/>
      <c r="L63" s="38"/>
      <c r="M63" s="38"/>
      <c r="N63" s="39"/>
      <c r="O63" s="40"/>
    </row>
    <row r="64" spans="1:15" x14ac:dyDescent="0.25">
      <c r="A64" s="41" t="s">
        <v>169</v>
      </c>
      <c r="B64" s="41" t="s">
        <v>108</v>
      </c>
      <c r="C64" s="42">
        <v>0.25</v>
      </c>
      <c r="D64" s="43">
        <v>100107.43954497001</v>
      </c>
      <c r="E64" s="43">
        <f t="shared" si="4"/>
        <v>133476.58605996001</v>
      </c>
      <c r="F64" s="88">
        <f t="shared" ref="F64:F71" si="20">D64</f>
        <v>100107.43954497001</v>
      </c>
      <c r="G64" s="88">
        <f t="shared" si="0"/>
        <v>133476.58605996001</v>
      </c>
      <c r="H64" s="51">
        <f t="shared" si="3"/>
        <v>0</v>
      </c>
      <c r="I64" s="89">
        <f t="shared" si="1"/>
        <v>0</v>
      </c>
      <c r="J64" s="47" t="s">
        <v>109</v>
      </c>
      <c r="K64" s="48">
        <v>41030</v>
      </c>
      <c r="L64" s="49">
        <f t="shared" ref="L64:L71" si="21">F64*(100%+$C$4)</f>
        <v>106113.88591766822</v>
      </c>
      <c r="M64" s="49">
        <f t="shared" ref="M64:M71" si="22">L64/(1-C64)</f>
        <v>141485.18122355762</v>
      </c>
      <c r="N64" s="51">
        <f t="shared" si="7"/>
        <v>6.000000000000006E-2</v>
      </c>
      <c r="O64" s="52">
        <f t="shared" si="8"/>
        <v>6006.4463726982067</v>
      </c>
    </row>
    <row r="65" spans="1:15" x14ac:dyDescent="0.25">
      <c r="A65" s="16" t="s">
        <v>169</v>
      </c>
      <c r="B65" s="16" t="s">
        <v>110</v>
      </c>
      <c r="C65" s="17">
        <v>0.25</v>
      </c>
      <c r="D65" s="18">
        <v>110914.21</v>
      </c>
      <c r="E65" s="18">
        <f t="shared" si="4"/>
        <v>147885.61333333334</v>
      </c>
      <c r="F65" s="68">
        <f t="shared" si="20"/>
        <v>110914.21</v>
      </c>
      <c r="G65" s="68">
        <f t="shared" si="0"/>
        <v>147885.61333333334</v>
      </c>
      <c r="H65" s="54">
        <f t="shared" si="3"/>
        <v>0</v>
      </c>
      <c r="I65" s="69">
        <f t="shared" si="1"/>
        <v>0</v>
      </c>
      <c r="J65" s="70" t="s">
        <v>111</v>
      </c>
      <c r="K65" s="71">
        <v>41031</v>
      </c>
      <c r="L65" s="53">
        <f t="shared" si="21"/>
        <v>117569.06260000002</v>
      </c>
      <c r="M65" s="53">
        <f t="shared" si="22"/>
        <v>156758.75013333335</v>
      </c>
      <c r="N65" s="54">
        <f t="shared" si="7"/>
        <v>6.0000000000000116E-2</v>
      </c>
      <c r="O65" s="55">
        <f t="shared" si="8"/>
        <v>6654.8526000000129</v>
      </c>
    </row>
    <row r="66" spans="1:15" x14ac:dyDescent="0.25">
      <c r="A66" s="16" t="s">
        <v>169</v>
      </c>
      <c r="B66" s="16" t="s">
        <v>112</v>
      </c>
      <c r="C66" s="17">
        <v>0.25</v>
      </c>
      <c r="D66" s="18">
        <v>115019.66119643999</v>
      </c>
      <c r="E66" s="18">
        <f t="shared" si="4"/>
        <v>153359.54826191999</v>
      </c>
      <c r="F66" s="68">
        <f t="shared" si="20"/>
        <v>115019.66119643999</v>
      </c>
      <c r="G66" s="68">
        <f t="shared" si="0"/>
        <v>153359.54826191999</v>
      </c>
      <c r="H66" s="54">
        <f t="shared" si="3"/>
        <v>0</v>
      </c>
      <c r="I66" s="69">
        <f t="shared" si="1"/>
        <v>0</v>
      </c>
      <c r="J66" s="70" t="s">
        <v>113</v>
      </c>
      <c r="K66" s="71">
        <v>41032</v>
      </c>
      <c r="L66" s="53">
        <f t="shared" si="21"/>
        <v>121920.8408682264</v>
      </c>
      <c r="M66" s="53">
        <f t="shared" si="22"/>
        <v>162561.12115763521</v>
      </c>
      <c r="N66" s="54">
        <f t="shared" si="7"/>
        <v>6.0000000000000053E-2</v>
      </c>
      <c r="O66" s="55">
        <f t="shared" si="8"/>
        <v>6901.1796717864054</v>
      </c>
    </row>
    <row r="67" spans="1:15" x14ac:dyDescent="0.25">
      <c r="A67" s="30" t="s">
        <v>169</v>
      </c>
      <c r="B67" s="30" t="s">
        <v>114</v>
      </c>
      <c r="C67" s="31">
        <v>0.25</v>
      </c>
      <c r="D67" s="32">
        <v>122744.42295043501</v>
      </c>
      <c r="E67" s="32">
        <f t="shared" si="4"/>
        <v>163659.23060058002</v>
      </c>
      <c r="F67" s="72">
        <f t="shared" si="20"/>
        <v>122744.42295043501</v>
      </c>
      <c r="G67" s="72">
        <f t="shared" si="0"/>
        <v>163659.23060058002</v>
      </c>
      <c r="H67" s="57">
        <f t="shared" si="3"/>
        <v>0</v>
      </c>
      <c r="I67" s="73">
        <f t="shared" si="1"/>
        <v>0</v>
      </c>
      <c r="J67" s="74" t="s">
        <v>115</v>
      </c>
      <c r="K67" s="75">
        <v>41033</v>
      </c>
      <c r="L67" s="56">
        <f t="shared" si="21"/>
        <v>130109.08832746111</v>
      </c>
      <c r="M67" s="56">
        <f t="shared" si="22"/>
        <v>173478.78443661481</v>
      </c>
      <c r="N67" s="57">
        <f t="shared" si="7"/>
        <v>6.0000000000000026E-2</v>
      </c>
      <c r="O67" s="58">
        <f t="shared" si="8"/>
        <v>7364.6653770261037</v>
      </c>
    </row>
    <row r="68" spans="1:15" x14ac:dyDescent="0.25">
      <c r="A68" s="41" t="s">
        <v>169</v>
      </c>
      <c r="B68" s="41" t="s">
        <v>116</v>
      </c>
      <c r="C68" s="42">
        <v>0.25</v>
      </c>
      <c r="D68" s="43">
        <v>107739.5</v>
      </c>
      <c r="E68" s="43">
        <f t="shared" si="4"/>
        <v>143652.66666666666</v>
      </c>
      <c r="F68" s="88">
        <f t="shared" si="20"/>
        <v>107739.5</v>
      </c>
      <c r="G68" s="88">
        <f t="shared" si="0"/>
        <v>143652.66666666666</v>
      </c>
      <c r="H68" s="51">
        <f t="shared" si="3"/>
        <v>0</v>
      </c>
      <c r="I68" s="89">
        <f t="shared" si="1"/>
        <v>0</v>
      </c>
      <c r="J68" s="47" t="s">
        <v>117</v>
      </c>
      <c r="K68" s="48">
        <v>41153</v>
      </c>
      <c r="L68" s="49">
        <f t="shared" si="21"/>
        <v>114203.87000000001</v>
      </c>
      <c r="M68" s="49">
        <f t="shared" si="22"/>
        <v>152271.82666666669</v>
      </c>
      <c r="N68" s="51">
        <f t="shared" si="7"/>
        <v>6.0000000000000095E-2</v>
      </c>
      <c r="O68" s="52">
        <f t="shared" si="8"/>
        <v>6464.3700000000099</v>
      </c>
    </row>
    <row r="69" spans="1:15" x14ac:dyDescent="0.25">
      <c r="A69" s="16" t="s">
        <v>169</v>
      </c>
      <c r="B69" s="16" t="s">
        <v>118</v>
      </c>
      <c r="C69" s="17">
        <v>0.25</v>
      </c>
      <c r="D69" s="18">
        <v>122899.315</v>
      </c>
      <c r="E69" s="18">
        <f t="shared" si="4"/>
        <v>163865.75333333333</v>
      </c>
      <c r="F69" s="68">
        <f t="shared" si="20"/>
        <v>122899.315</v>
      </c>
      <c r="G69" s="68">
        <f t="shared" si="0"/>
        <v>163865.75333333333</v>
      </c>
      <c r="H69" s="54">
        <f t="shared" si="3"/>
        <v>0</v>
      </c>
      <c r="I69" s="69">
        <f t="shared" si="1"/>
        <v>0</v>
      </c>
      <c r="J69" s="70" t="s">
        <v>119</v>
      </c>
      <c r="K69" s="71">
        <v>41154</v>
      </c>
      <c r="L69" s="53">
        <f t="shared" si="21"/>
        <v>130273.27390000001</v>
      </c>
      <c r="M69" s="53">
        <f t="shared" si="22"/>
        <v>173697.69853333334</v>
      </c>
      <c r="N69" s="54">
        <f t="shared" si="7"/>
        <v>6.0000000000000102E-2</v>
      </c>
      <c r="O69" s="55">
        <f t="shared" si="8"/>
        <v>7373.9589000000124</v>
      </c>
    </row>
    <row r="70" spans="1:15" x14ac:dyDescent="0.25">
      <c r="A70" s="16" t="s">
        <v>169</v>
      </c>
      <c r="B70" s="16" t="s">
        <v>120</v>
      </c>
      <c r="C70" s="17">
        <v>0.25</v>
      </c>
      <c r="D70" s="18">
        <v>128192.24</v>
      </c>
      <c r="E70" s="18">
        <f t="shared" si="4"/>
        <v>170922.98666666666</v>
      </c>
      <c r="F70" s="68">
        <f t="shared" si="20"/>
        <v>128192.24</v>
      </c>
      <c r="G70" s="68">
        <f t="shared" ref="G70:G93" si="23">F70/(1-C70)</f>
        <v>170922.98666666666</v>
      </c>
      <c r="H70" s="54">
        <f t="shared" si="3"/>
        <v>0</v>
      </c>
      <c r="I70" s="69">
        <f t="shared" ref="I70:I93" si="24">F70-D70</f>
        <v>0</v>
      </c>
      <c r="J70" s="70" t="s">
        <v>121</v>
      </c>
      <c r="K70" s="71">
        <v>41155</v>
      </c>
      <c r="L70" s="53">
        <f t="shared" si="21"/>
        <v>135883.77440000002</v>
      </c>
      <c r="M70" s="53">
        <f t="shared" si="22"/>
        <v>181178.36586666669</v>
      </c>
      <c r="N70" s="54">
        <f t="shared" si="7"/>
        <v>6.0000000000000143E-2</v>
      </c>
      <c r="O70" s="55">
        <f t="shared" si="8"/>
        <v>7691.5344000000186</v>
      </c>
    </row>
    <row r="71" spans="1:15" x14ac:dyDescent="0.25">
      <c r="A71" s="30" t="s">
        <v>169</v>
      </c>
      <c r="B71" s="30" t="s">
        <v>122</v>
      </c>
      <c r="C71" s="31">
        <v>0.25</v>
      </c>
      <c r="D71" s="32">
        <v>133005.51</v>
      </c>
      <c r="E71" s="32">
        <f t="shared" si="4"/>
        <v>177340.68000000002</v>
      </c>
      <c r="F71" s="72">
        <f t="shared" si="20"/>
        <v>133005.51</v>
      </c>
      <c r="G71" s="72">
        <f t="shared" si="23"/>
        <v>177340.68000000002</v>
      </c>
      <c r="H71" s="57">
        <f t="shared" ref="H71:H93" si="25">(F71-D71)/D71</f>
        <v>0</v>
      </c>
      <c r="I71" s="73">
        <f t="shared" si="24"/>
        <v>0</v>
      </c>
      <c r="J71" s="74" t="s">
        <v>123</v>
      </c>
      <c r="K71" s="75">
        <v>41156</v>
      </c>
      <c r="L71" s="56">
        <f t="shared" si="21"/>
        <v>140985.84060000003</v>
      </c>
      <c r="M71" s="56">
        <f t="shared" si="22"/>
        <v>187981.12080000003</v>
      </c>
      <c r="N71" s="57">
        <f t="shared" si="7"/>
        <v>6.0000000000000116E-2</v>
      </c>
      <c r="O71" s="58">
        <f t="shared" si="8"/>
        <v>7980.3306000000157</v>
      </c>
    </row>
    <row r="72" spans="1:15" x14ac:dyDescent="0.25">
      <c r="A72" s="41" t="s">
        <v>169</v>
      </c>
      <c r="B72" s="41" t="s">
        <v>124</v>
      </c>
      <c r="C72" s="42">
        <v>0.25</v>
      </c>
      <c r="D72" s="43">
        <v>127781.55499999999</v>
      </c>
      <c r="E72" s="43">
        <f t="shared" ref="E72:E93" si="26">D72/(1-C72)</f>
        <v>170375.40666666665</v>
      </c>
      <c r="F72" s="44">
        <f t="shared" ref="F72:F75" si="27">D72*(100%+$C$3)</f>
        <v>129059.37054999999</v>
      </c>
      <c r="G72" s="44">
        <f t="shared" si="23"/>
        <v>172079.16073333332</v>
      </c>
      <c r="H72" s="45">
        <f t="shared" si="25"/>
        <v>9.999999999999995E-3</v>
      </c>
      <c r="I72" s="46">
        <f t="shared" si="24"/>
        <v>1277.8155499999993</v>
      </c>
      <c r="J72" s="22"/>
      <c r="K72" s="23"/>
      <c r="L72" s="24"/>
      <c r="M72" s="24"/>
      <c r="N72" s="25"/>
      <c r="O72" s="26"/>
    </row>
    <row r="73" spans="1:15" x14ac:dyDescent="0.25">
      <c r="A73" s="16" t="s">
        <v>169</v>
      </c>
      <c r="B73" s="16" t="s">
        <v>125</v>
      </c>
      <c r="C73" s="17">
        <v>0.25</v>
      </c>
      <c r="D73" s="18">
        <v>143962.33499999999</v>
      </c>
      <c r="E73" s="18">
        <f t="shared" si="26"/>
        <v>191949.78</v>
      </c>
      <c r="F73" s="44">
        <f t="shared" si="27"/>
        <v>145401.95835</v>
      </c>
      <c r="G73" s="19">
        <f t="shared" si="23"/>
        <v>193869.27780000001</v>
      </c>
      <c r="H73" s="20">
        <f t="shared" si="25"/>
        <v>1.0000000000000063E-2</v>
      </c>
      <c r="I73" s="21">
        <f t="shared" si="24"/>
        <v>1439.6233500000089</v>
      </c>
      <c r="J73" s="22"/>
      <c r="K73" s="23"/>
      <c r="L73" s="24"/>
      <c r="M73" s="27"/>
      <c r="N73" s="28"/>
      <c r="O73" s="29"/>
    </row>
    <row r="74" spans="1:15" x14ac:dyDescent="0.25">
      <c r="A74" s="16" t="s">
        <v>169</v>
      </c>
      <c r="B74" s="16" t="s">
        <v>126</v>
      </c>
      <c r="C74" s="17">
        <v>0.25</v>
      </c>
      <c r="D74" s="18">
        <v>150082.9</v>
      </c>
      <c r="E74" s="18">
        <f t="shared" si="26"/>
        <v>200110.53333333333</v>
      </c>
      <c r="F74" s="44">
        <f t="shared" si="27"/>
        <v>151583.72899999999</v>
      </c>
      <c r="G74" s="19">
        <f t="shared" si="23"/>
        <v>202111.63866666667</v>
      </c>
      <c r="H74" s="20">
        <f t="shared" si="25"/>
        <v>9.9999999999999863E-3</v>
      </c>
      <c r="I74" s="21">
        <f t="shared" si="24"/>
        <v>1500.8289999999979</v>
      </c>
      <c r="J74" s="22"/>
      <c r="K74" s="23"/>
      <c r="L74" s="24"/>
      <c r="M74" s="27"/>
      <c r="N74" s="28"/>
      <c r="O74" s="29"/>
    </row>
    <row r="75" spans="1:15" x14ac:dyDescent="0.25">
      <c r="A75" s="30" t="s">
        <v>169</v>
      </c>
      <c r="B75" s="30" t="s">
        <v>127</v>
      </c>
      <c r="C75" s="31">
        <v>0.25</v>
      </c>
      <c r="D75" s="32">
        <v>160916.41500000001</v>
      </c>
      <c r="E75" s="32">
        <f t="shared" si="26"/>
        <v>214555.22</v>
      </c>
      <c r="F75" s="44">
        <f t="shared" si="27"/>
        <v>162525.57915000001</v>
      </c>
      <c r="G75" s="33">
        <f t="shared" si="23"/>
        <v>216700.77220000001</v>
      </c>
      <c r="H75" s="34">
        <f t="shared" si="25"/>
        <v>9.9999999999999794E-3</v>
      </c>
      <c r="I75" s="35">
        <f t="shared" si="24"/>
        <v>1609.1641499999969</v>
      </c>
      <c r="J75" s="109"/>
      <c r="K75" s="110"/>
      <c r="L75" s="24"/>
      <c r="M75" s="38"/>
      <c r="N75" s="39"/>
      <c r="O75" s="40"/>
    </row>
    <row r="76" spans="1:15" x14ac:dyDescent="0.25">
      <c r="A76" s="59" t="s">
        <v>170</v>
      </c>
      <c r="B76" s="59" t="s">
        <v>128</v>
      </c>
      <c r="C76" s="60">
        <v>0.25</v>
      </c>
      <c r="D76" s="61">
        <v>83907.23</v>
      </c>
      <c r="E76" s="61">
        <f t="shared" si="26"/>
        <v>111876.30666666666</v>
      </c>
      <c r="F76" s="62">
        <f t="shared" ref="F76:F93" si="28">D76</f>
        <v>83907.23</v>
      </c>
      <c r="G76" s="62">
        <f t="shared" si="23"/>
        <v>111876.30666666666</v>
      </c>
      <c r="H76" s="63">
        <f t="shared" si="25"/>
        <v>0</v>
      </c>
      <c r="I76" s="64">
        <f t="shared" si="24"/>
        <v>0</v>
      </c>
      <c r="J76" s="65" t="s">
        <v>129</v>
      </c>
      <c r="K76" s="66">
        <v>41061</v>
      </c>
      <c r="L76" s="49">
        <f t="shared" ref="L76:L93" si="29">F76*(100%+$C$4)</f>
        <v>88941.663799999995</v>
      </c>
      <c r="M76" s="49">
        <f t="shared" ref="M76:M93" si="30">L76/(1-C76)</f>
        <v>118588.88506666665</v>
      </c>
      <c r="N76" s="63">
        <f t="shared" si="7"/>
        <v>5.9999999999999991E-2</v>
      </c>
      <c r="O76" s="67">
        <f t="shared" si="8"/>
        <v>5034.4337999999989</v>
      </c>
    </row>
    <row r="77" spans="1:15" x14ac:dyDescent="0.25">
      <c r="A77" s="30" t="s">
        <v>170</v>
      </c>
      <c r="B77" s="30" t="s">
        <v>130</v>
      </c>
      <c r="C77" s="31">
        <v>0.25</v>
      </c>
      <c r="D77" s="32">
        <v>89245.09</v>
      </c>
      <c r="E77" s="32">
        <f t="shared" si="26"/>
        <v>118993.45333333332</v>
      </c>
      <c r="F77" s="72">
        <f t="shared" si="28"/>
        <v>89245.09</v>
      </c>
      <c r="G77" s="72">
        <f t="shared" si="23"/>
        <v>118993.45333333332</v>
      </c>
      <c r="H77" s="57">
        <f t="shared" si="25"/>
        <v>0</v>
      </c>
      <c r="I77" s="73">
        <f t="shared" si="24"/>
        <v>0</v>
      </c>
      <c r="J77" s="74" t="s">
        <v>131</v>
      </c>
      <c r="K77" s="75">
        <v>41061</v>
      </c>
      <c r="L77" s="56">
        <f t="shared" si="29"/>
        <v>94599.795400000003</v>
      </c>
      <c r="M77" s="56">
        <f t="shared" si="30"/>
        <v>126133.06053333334</v>
      </c>
      <c r="N77" s="57">
        <f t="shared" si="7"/>
        <v>6.0000000000000074E-2</v>
      </c>
      <c r="O77" s="58">
        <f t="shared" si="8"/>
        <v>5354.7054000000062</v>
      </c>
    </row>
    <row r="78" spans="1:15" x14ac:dyDescent="0.25">
      <c r="A78" s="111" t="s">
        <v>170</v>
      </c>
      <c r="B78" s="111" t="s">
        <v>132</v>
      </c>
      <c r="C78" s="77">
        <v>0.25</v>
      </c>
      <c r="D78" s="79">
        <v>88129.03</v>
      </c>
      <c r="E78" s="79">
        <f t="shared" si="26"/>
        <v>117505.37333333334</v>
      </c>
      <c r="F78" s="112">
        <f t="shared" si="28"/>
        <v>88129.03</v>
      </c>
      <c r="G78" s="112">
        <f t="shared" si="23"/>
        <v>117505.37333333334</v>
      </c>
      <c r="H78" s="113">
        <f t="shared" si="25"/>
        <v>0</v>
      </c>
      <c r="I78" s="114">
        <f t="shared" si="24"/>
        <v>0</v>
      </c>
      <c r="J78" s="115" t="s">
        <v>133</v>
      </c>
      <c r="K78" s="116">
        <v>41061</v>
      </c>
      <c r="L78" s="117">
        <f t="shared" si="29"/>
        <v>93416.771800000002</v>
      </c>
      <c r="M78" s="117">
        <f t="shared" si="30"/>
        <v>124555.69573333334</v>
      </c>
      <c r="N78" s="113">
        <f t="shared" si="7"/>
        <v>6.0000000000000039E-2</v>
      </c>
      <c r="O78" s="118">
        <f t="shared" si="8"/>
        <v>5287.7418000000034</v>
      </c>
    </row>
    <row r="79" spans="1:15" x14ac:dyDescent="0.25">
      <c r="A79" s="111" t="s">
        <v>170</v>
      </c>
      <c r="B79" s="111" t="s">
        <v>134</v>
      </c>
      <c r="C79" s="77">
        <v>0.25</v>
      </c>
      <c r="D79" s="79">
        <v>90619.264999999999</v>
      </c>
      <c r="E79" s="79">
        <f t="shared" si="26"/>
        <v>120825.68666666666</v>
      </c>
      <c r="F79" s="112">
        <f t="shared" si="28"/>
        <v>90619.264999999999</v>
      </c>
      <c r="G79" s="112">
        <f t="shared" si="23"/>
        <v>120825.68666666666</v>
      </c>
      <c r="H79" s="113">
        <f t="shared" si="25"/>
        <v>0</v>
      </c>
      <c r="I79" s="114">
        <f t="shared" si="24"/>
        <v>0</v>
      </c>
      <c r="J79" s="115" t="s">
        <v>135</v>
      </c>
      <c r="K79" s="116">
        <v>41061</v>
      </c>
      <c r="L79" s="117">
        <f t="shared" si="29"/>
        <v>96056.420899999997</v>
      </c>
      <c r="M79" s="117">
        <f t="shared" si="30"/>
        <v>128075.22786666667</v>
      </c>
      <c r="N79" s="113">
        <f t="shared" si="7"/>
        <v>5.9999999999999977E-2</v>
      </c>
      <c r="O79" s="118">
        <f t="shared" si="8"/>
        <v>5437.1558999999979</v>
      </c>
    </row>
    <row r="80" spans="1:15" x14ac:dyDescent="0.25">
      <c r="A80" s="59" t="s">
        <v>170</v>
      </c>
      <c r="B80" s="59" t="s">
        <v>136</v>
      </c>
      <c r="C80" s="60">
        <v>0.25</v>
      </c>
      <c r="D80" s="61">
        <v>103448.73</v>
      </c>
      <c r="E80" s="61">
        <f t="shared" si="26"/>
        <v>137931.63999999998</v>
      </c>
      <c r="F80" s="62">
        <f t="shared" si="28"/>
        <v>103448.73</v>
      </c>
      <c r="G80" s="62">
        <f t="shared" si="23"/>
        <v>137931.63999999998</v>
      </c>
      <c r="H80" s="63">
        <f t="shared" si="25"/>
        <v>0</v>
      </c>
      <c r="I80" s="64">
        <f t="shared" si="24"/>
        <v>0</v>
      </c>
      <c r="J80" s="65" t="s">
        <v>137</v>
      </c>
      <c r="K80" s="66">
        <v>41183</v>
      </c>
      <c r="L80" s="49">
        <f t="shared" si="29"/>
        <v>109655.6538</v>
      </c>
      <c r="M80" s="49">
        <f t="shared" si="30"/>
        <v>146207.53839999999</v>
      </c>
      <c r="N80" s="63">
        <f t="shared" ref="N80:N93" si="31">(L80-F80)/F80</f>
        <v>6.0000000000000039E-2</v>
      </c>
      <c r="O80" s="67">
        <f t="shared" ref="O80:O93" si="32">L80-F80</f>
        <v>6206.9238000000041</v>
      </c>
    </row>
    <row r="81" spans="1:15" x14ac:dyDescent="0.25">
      <c r="A81" s="30" t="s">
        <v>170</v>
      </c>
      <c r="B81" s="30" t="s">
        <v>138</v>
      </c>
      <c r="C81" s="31">
        <v>0.25</v>
      </c>
      <c r="D81" s="32">
        <v>105457.22</v>
      </c>
      <c r="E81" s="32">
        <f t="shared" si="26"/>
        <v>140609.62666666668</v>
      </c>
      <c r="F81" s="72">
        <f t="shared" si="28"/>
        <v>105457.22</v>
      </c>
      <c r="G81" s="72">
        <f t="shared" si="23"/>
        <v>140609.62666666668</v>
      </c>
      <c r="H81" s="57">
        <f t="shared" si="25"/>
        <v>0</v>
      </c>
      <c r="I81" s="73">
        <f t="shared" si="24"/>
        <v>0</v>
      </c>
      <c r="J81" s="74" t="s">
        <v>139</v>
      </c>
      <c r="K81" s="75">
        <v>41183</v>
      </c>
      <c r="L81" s="56">
        <f t="shared" si="29"/>
        <v>111784.6532</v>
      </c>
      <c r="M81" s="56">
        <f t="shared" si="30"/>
        <v>149046.20426666667</v>
      </c>
      <c r="N81" s="57">
        <f t="shared" si="31"/>
        <v>0.06</v>
      </c>
      <c r="O81" s="58">
        <f t="shared" si="32"/>
        <v>6327.4331999999995</v>
      </c>
    </row>
    <row r="82" spans="1:15" x14ac:dyDescent="0.25">
      <c r="A82" s="111" t="s">
        <v>170</v>
      </c>
      <c r="B82" s="111" t="s">
        <v>140</v>
      </c>
      <c r="C82" s="77">
        <v>0.25</v>
      </c>
      <c r="D82" s="79">
        <v>106494.905</v>
      </c>
      <c r="E82" s="79">
        <f t="shared" si="26"/>
        <v>141993.20666666667</v>
      </c>
      <c r="F82" s="112">
        <f t="shared" si="28"/>
        <v>106494.905</v>
      </c>
      <c r="G82" s="112">
        <f t="shared" si="23"/>
        <v>141993.20666666667</v>
      </c>
      <c r="H82" s="113">
        <f t="shared" si="25"/>
        <v>0</v>
      </c>
      <c r="I82" s="114">
        <f t="shared" si="24"/>
        <v>0</v>
      </c>
      <c r="J82" s="115" t="s">
        <v>141</v>
      </c>
      <c r="K82" s="116">
        <v>41183</v>
      </c>
      <c r="L82" s="117">
        <f t="shared" si="29"/>
        <v>112884.5993</v>
      </c>
      <c r="M82" s="117">
        <f t="shared" si="30"/>
        <v>150512.79906666666</v>
      </c>
      <c r="N82" s="113">
        <f t="shared" si="31"/>
        <v>6.0000000000000026E-2</v>
      </c>
      <c r="O82" s="118">
        <f t="shared" si="32"/>
        <v>6389.6943000000028</v>
      </c>
    </row>
    <row r="83" spans="1:15" x14ac:dyDescent="0.25">
      <c r="A83" s="59" t="s">
        <v>170</v>
      </c>
      <c r="B83" s="59" t="s">
        <v>142</v>
      </c>
      <c r="C83" s="60">
        <v>0.25</v>
      </c>
      <c r="D83" s="61">
        <v>139702.91500000001</v>
      </c>
      <c r="E83" s="61">
        <f t="shared" si="26"/>
        <v>186270.55333333334</v>
      </c>
      <c r="F83" s="62">
        <f t="shared" si="28"/>
        <v>139702.91500000001</v>
      </c>
      <c r="G83" s="62">
        <f t="shared" si="23"/>
        <v>186270.55333333334</v>
      </c>
      <c r="H83" s="63">
        <f t="shared" si="25"/>
        <v>0</v>
      </c>
      <c r="I83" s="64">
        <f t="shared" si="24"/>
        <v>0</v>
      </c>
      <c r="J83" s="65" t="s">
        <v>143</v>
      </c>
      <c r="K83" s="66">
        <v>41091</v>
      </c>
      <c r="L83" s="49">
        <f t="shared" si="29"/>
        <v>148085.08990000002</v>
      </c>
      <c r="M83" s="49">
        <f t="shared" si="30"/>
        <v>197446.78653333336</v>
      </c>
      <c r="N83" s="63">
        <f t="shared" si="31"/>
        <v>6.0000000000000088E-2</v>
      </c>
      <c r="O83" s="67">
        <f t="shared" si="32"/>
        <v>8382.1749000000127</v>
      </c>
    </row>
    <row r="84" spans="1:15" x14ac:dyDescent="0.25">
      <c r="A84" s="30" t="s">
        <v>170</v>
      </c>
      <c r="B84" s="30" t="s">
        <v>144</v>
      </c>
      <c r="C84" s="31">
        <v>0.25</v>
      </c>
      <c r="D84" s="32">
        <v>146687.69500000001</v>
      </c>
      <c r="E84" s="32">
        <f t="shared" si="26"/>
        <v>195583.59333333335</v>
      </c>
      <c r="F84" s="72">
        <f t="shared" si="28"/>
        <v>146687.69500000001</v>
      </c>
      <c r="G84" s="72">
        <f t="shared" si="23"/>
        <v>195583.59333333335</v>
      </c>
      <c r="H84" s="57">
        <f t="shared" si="25"/>
        <v>0</v>
      </c>
      <c r="I84" s="73">
        <f t="shared" si="24"/>
        <v>0</v>
      </c>
      <c r="J84" s="74" t="s">
        <v>145</v>
      </c>
      <c r="K84" s="75">
        <v>41091</v>
      </c>
      <c r="L84" s="56">
        <f t="shared" si="29"/>
        <v>155488.95670000001</v>
      </c>
      <c r="M84" s="56">
        <f t="shared" si="30"/>
        <v>207318.60893333334</v>
      </c>
      <c r="N84" s="57">
        <f>(L84-F84)/F84</f>
        <v>6.0000000000000019E-2</v>
      </c>
      <c r="O84" s="58">
        <f t="shared" si="32"/>
        <v>8801.2617000000027</v>
      </c>
    </row>
    <row r="85" spans="1:15" x14ac:dyDescent="0.25">
      <c r="A85" s="111" t="s">
        <v>170</v>
      </c>
      <c r="B85" s="111" t="s">
        <v>146</v>
      </c>
      <c r="C85" s="77">
        <v>0.25</v>
      </c>
      <c r="D85" s="79">
        <v>157714.535</v>
      </c>
      <c r="E85" s="79">
        <f t="shared" si="26"/>
        <v>210286.04666666666</v>
      </c>
      <c r="F85" s="112">
        <f t="shared" si="28"/>
        <v>157714.535</v>
      </c>
      <c r="G85" s="112">
        <f t="shared" si="23"/>
        <v>210286.04666666666</v>
      </c>
      <c r="H85" s="113">
        <f t="shared" si="25"/>
        <v>0</v>
      </c>
      <c r="I85" s="114">
        <f t="shared" si="24"/>
        <v>0</v>
      </c>
      <c r="J85" s="115" t="s">
        <v>147</v>
      </c>
      <c r="K85" s="116">
        <v>41030</v>
      </c>
      <c r="L85" s="117">
        <f t="shared" si="29"/>
        <v>167177.40710000001</v>
      </c>
      <c r="M85" s="117">
        <f t="shared" si="30"/>
        <v>222903.20946666668</v>
      </c>
      <c r="N85" s="113">
        <f t="shared" si="31"/>
        <v>6.0000000000000046E-2</v>
      </c>
      <c r="O85" s="118">
        <f t="shared" si="32"/>
        <v>9462.8721000000078</v>
      </c>
    </row>
    <row r="86" spans="1:15" x14ac:dyDescent="0.25">
      <c r="A86" s="59" t="s">
        <v>170</v>
      </c>
      <c r="B86" s="59" t="s">
        <v>148</v>
      </c>
      <c r="C86" s="60">
        <v>0.25</v>
      </c>
      <c r="D86" s="61">
        <v>175593.44</v>
      </c>
      <c r="E86" s="61">
        <f t="shared" si="26"/>
        <v>234124.58666666667</v>
      </c>
      <c r="F86" s="62">
        <f t="shared" si="28"/>
        <v>175593.44</v>
      </c>
      <c r="G86" s="62">
        <f t="shared" si="23"/>
        <v>234124.58666666667</v>
      </c>
      <c r="H86" s="63">
        <f t="shared" si="25"/>
        <v>0</v>
      </c>
      <c r="I86" s="64">
        <f t="shared" si="24"/>
        <v>0</v>
      </c>
      <c r="J86" s="65" t="s">
        <v>149</v>
      </c>
      <c r="K86" s="66">
        <v>41030</v>
      </c>
      <c r="L86" s="49">
        <f t="shared" si="29"/>
        <v>186129.04640000002</v>
      </c>
      <c r="M86" s="49">
        <f t="shared" si="30"/>
        <v>248172.06186666669</v>
      </c>
      <c r="N86" s="63">
        <f t="shared" si="31"/>
        <v>6.0000000000000109E-2</v>
      </c>
      <c r="O86" s="67">
        <f t="shared" si="32"/>
        <v>10535.606400000019</v>
      </c>
    </row>
    <row r="87" spans="1:15" x14ac:dyDescent="0.25">
      <c r="A87" s="30" t="s">
        <v>170</v>
      </c>
      <c r="B87" s="30" t="s">
        <v>150</v>
      </c>
      <c r="C87" s="31">
        <v>0.25</v>
      </c>
      <c r="D87" s="32">
        <v>180004.38500000001</v>
      </c>
      <c r="E87" s="32">
        <f t="shared" si="26"/>
        <v>240005.84666666668</v>
      </c>
      <c r="F87" s="72">
        <f t="shared" si="28"/>
        <v>180004.38500000001</v>
      </c>
      <c r="G87" s="72">
        <f t="shared" si="23"/>
        <v>240005.84666666668</v>
      </c>
      <c r="H87" s="57">
        <f t="shared" si="25"/>
        <v>0</v>
      </c>
      <c r="I87" s="73">
        <f t="shared" si="24"/>
        <v>0</v>
      </c>
      <c r="J87" s="74" t="s">
        <v>151</v>
      </c>
      <c r="K87" s="75">
        <v>41030</v>
      </c>
      <c r="L87" s="56">
        <f t="shared" si="29"/>
        <v>190804.64810000002</v>
      </c>
      <c r="M87" s="56">
        <f t="shared" si="30"/>
        <v>254406.19746666669</v>
      </c>
      <c r="N87" s="57">
        <f t="shared" si="31"/>
        <v>6.000000000000006E-2</v>
      </c>
      <c r="O87" s="58">
        <f t="shared" si="32"/>
        <v>10800.263100000011</v>
      </c>
    </row>
    <row r="88" spans="1:15" x14ac:dyDescent="0.25">
      <c r="A88" s="111" t="s">
        <v>170</v>
      </c>
      <c r="B88" s="111" t="s">
        <v>152</v>
      </c>
      <c r="C88" s="77">
        <v>0.25</v>
      </c>
      <c r="D88" s="79">
        <v>217734.11</v>
      </c>
      <c r="E88" s="79">
        <f t="shared" si="26"/>
        <v>290312.14666666667</v>
      </c>
      <c r="F88" s="112">
        <f t="shared" si="28"/>
        <v>217734.11</v>
      </c>
      <c r="G88" s="112">
        <f t="shared" si="23"/>
        <v>290312.14666666667</v>
      </c>
      <c r="H88" s="113">
        <f t="shared" si="25"/>
        <v>0</v>
      </c>
      <c r="I88" s="114">
        <f t="shared" si="24"/>
        <v>0</v>
      </c>
      <c r="J88" s="115" t="s">
        <v>153</v>
      </c>
      <c r="K88" s="116">
        <v>40969</v>
      </c>
      <c r="L88" s="117">
        <f t="shared" si="29"/>
        <v>230798.15659999999</v>
      </c>
      <c r="M88" s="117">
        <f t="shared" si="30"/>
        <v>307730.87546666665</v>
      </c>
      <c r="N88" s="113">
        <f t="shared" si="31"/>
        <v>6.0000000000000012E-2</v>
      </c>
      <c r="O88" s="118">
        <f t="shared" si="32"/>
        <v>13064.046600000001</v>
      </c>
    </row>
    <row r="89" spans="1:15" x14ac:dyDescent="0.25">
      <c r="A89" s="111" t="s">
        <v>170</v>
      </c>
      <c r="B89" s="111" t="s">
        <v>154</v>
      </c>
      <c r="C89" s="77">
        <v>0.25</v>
      </c>
      <c r="D89" s="79">
        <v>261746.375</v>
      </c>
      <c r="E89" s="79">
        <f t="shared" si="26"/>
        <v>348995.16666666669</v>
      </c>
      <c r="F89" s="112">
        <f t="shared" si="28"/>
        <v>261746.375</v>
      </c>
      <c r="G89" s="112">
        <f t="shared" si="23"/>
        <v>348995.16666666669</v>
      </c>
      <c r="H89" s="113">
        <f t="shared" si="25"/>
        <v>0</v>
      </c>
      <c r="I89" s="114">
        <f t="shared" si="24"/>
        <v>0</v>
      </c>
      <c r="J89" s="115" t="s">
        <v>155</v>
      </c>
      <c r="K89" s="116">
        <v>41091</v>
      </c>
      <c r="L89" s="117">
        <f t="shared" si="29"/>
        <v>277451.15750000003</v>
      </c>
      <c r="M89" s="117">
        <f t="shared" si="30"/>
        <v>369934.87666666671</v>
      </c>
      <c r="N89" s="113">
        <f t="shared" si="31"/>
        <v>6.0000000000000116E-2</v>
      </c>
      <c r="O89" s="118">
        <f t="shared" si="32"/>
        <v>15704.78250000003</v>
      </c>
    </row>
    <row r="90" spans="1:15" x14ac:dyDescent="0.25">
      <c r="A90" s="41" t="s">
        <v>171</v>
      </c>
      <c r="B90" s="41" t="s">
        <v>156</v>
      </c>
      <c r="C90" s="42">
        <v>0.25</v>
      </c>
      <c r="D90" s="43">
        <v>257288.88</v>
      </c>
      <c r="E90" s="43">
        <f t="shared" si="26"/>
        <v>343051.84</v>
      </c>
      <c r="F90" s="88">
        <f t="shared" si="28"/>
        <v>257288.88</v>
      </c>
      <c r="G90" s="88">
        <f t="shared" si="23"/>
        <v>343051.84</v>
      </c>
      <c r="H90" s="51">
        <f t="shared" si="25"/>
        <v>0</v>
      </c>
      <c r="I90" s="89">
        <f t="shared" si="24"/>
        <v>0</v>
      </c>
      <c r="J90" s="65" t="s">
        <v>157</v>
      </c>
      <c r="K90" s="66">
        <v>41000</v>
      </c>
      <c r="L90" s="49">
        <f t="shared" si="29"/>
        <v>272726.21280000004</v>
      </c>
      <c r="M90" s="49">
        <f t="shared" si="30"/>
        <v>363634.95040000003</v>
      </c>
      <c r="N90" s="63">
        <f t="shared" si="31"/>
        <v>6.000000000000013E-2</v>
      </c>
      <c r="O90" s="67">
        <f t="shared" si="32"/>
        <v>15437.332800000033</v>
      </c>
    </row>
    <row r="91" spans="1:15" x14ac:dyDescent="0.25">
      <c r="A91" s="16" t="s">
        <v>171</v>
      </c>
      <c r="B91" s="16" t="s">
        <v>158</v>
      </c>
      <c r="C91" s="17">
        <v>0.25</v>
      </c>
      <c r="D91" s="18">
        <v>271242.48</v>
      </c>
      <c r="E91" s="18">
        <f t="shared" si="26"/>
        <v>361656.63999999996</v>
      </c>
      <c r="F91" s="88">
        <f t="shared" si="28"/>
        <v>271242.48</v>
      </c>
      <c r="G91" s="68">
        <f t="shared" si="23"/>
        <v>361656.63999999996</v>
      </c>
      <c r="H91" s="54">
        <f t="shared" si="25"/>
        <v>0</v>
      </c>
      <c r="I91" s="69">
        <f t="shared" si="24"/>
        <v>0</v>
      </c>
      <c r="J91" s="70" t="s">
        <v>1</v>
      </c>
      <c r="K91" s="71">
        <v>41001</v>
      </c>
      <c r="L91" s="53">
        <f t="shared" si="29"/>
        <v>287517.02879999997</v>
      </c>
      <c r="M91" s="53">
        <f t="shared" si="30"/>
        <v>383356.03839999996</v>
      </c>
      <c r="N91" s="54">
        <f t="shared" si="31"/>
        <v>5.9999999999999963E-2</v>
      </c>
      <c r="O91" s="55">
        <f t="shared" si="32"/>
        <v>16274.54879999999</v>
      </c>
    </row>
    <row r="92" spans="1:15" x14ac:dyDescent="0.25">
      <c r="A92" s="16" t="s">
        <v>171</v>
      </c>
      <c r="B92" s="16" t="s">
        <v>159</v>
      </c>
      <c r="C92" s="17">
        <v>0.25</v>
      </c>
      <c r="D92" s="18">
        <v>368142.48</v>
      </c>
      <c r="E92" s="18">
        <f t="shared" si="26"/>
        <v>490856.63999999996</v>
      </c>
      <c r="F92" s="88">
        <f t="shared" si="28"/>
        <v>368142.48</v>
      </c>
      <c r="G92" s="68">
        <f t="shared" si="23"/>
        <v>490856.63999999996</v>
      </c>
      <c r="H92" s="54">
        <f t="shared" si="25"/>
        <v>0</v>
      </c>
      <c r="I92" s="69">
        <f t="shared" si="24"/>
        <v>0</v>
      </c>
      <c r="J92" s="70" t="s">
        <v>160</v>
      </c>
      <c r="K92" s="71">
        <v>41002</v>
      </c>
      <c r="L92" s="53">
        <f t="shared" si="29"/>
        <v>390231.02879999997</v>
      </c>
      <c r="M92" s="53">
        <f t="shared" si="30"/>
        <v>520308.03839999996</v>
      </c>
      <c r="N92" s="54">
        <f t="shared" si="31"/>
        <v>5.9999999999999977E-2</v>
      </c>
      <c r="O92" s="55">
        <f t="shared" si="32"/>
        <v>22088.54879999999</v>
      </c>
    </row>
    <row r="93" spans="1:15" x14ac:dyDescent="0.25">
      <c r="A93" s="30" t="s">
        <v>171</v>
      </c>
      <c r="B93" s="30" t="s">
        <v>161</v>
      </c>
      <c r="C93" s="31">
        <v>0.25</v>
      </c>
      <c r="D93" s="32">
        <v>403026.48</v>
      </c>
      <c r="E93" s="32">
        <f t="shared" si="26"/>
        <v>537368.64</v>
      </c>
      <c r="F93" s="72">
        <f t="shared" si="28"/>
        <v>403026.48</v>
      </c>
      <c r="G93" s="72">
        <f t="shared" si="23"/>
        <v>537368.64</v>
      </c>
      <c r="H93" s="57">
        <f t="shared" si="25"/>
        <v>0</v>
      </c>
      <c r="I93" s="73">
        <f t="shared" si="24"/>
        <v>0</v>
      </c>
      <c r="J93" s="74" t="s">
        <v>2</v>
      </c>
      <c r="K93" s="75">
        <v>41003</v>
      </c>
      <c r="L93" s="56">
        <f t="shared" si="29"/>
        <v>427208.06880000001</v>
      </c>
      <c r="M93" s="56">
        <f t="shared" si="30"/>
        <v>569610.75840000005</v>
      </c>
      <c r="N93" s="57">
        <f t="shared" si="31"/>
        <v>6.0000000000000067E-2</v>
      </c>
      <c r="O93" s="58">
        <f t="shared" si="32"/>
        <v>24181.588800000027</v>
      </c>
    </row>
  </sheetData>
  <mergeCells count="1">
    <mergeCell ref="J4:O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3"/>
  <sheetViews>
    <sheetView view="pageLayout" zoomScaleNormal="100" workbookViewId="0">
      <selection activeCell="F11" sqref="F11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8" customWidth="1"/>
    <col min="7" max="7" width="5.85546875" customWidth="1"/>
    <col min="8" max="8" width="6.7109375" customWidth="1"/>
    <col min="9" max="11" width="9.140625" hidden="1" customWidth="1"/>
  </cols>
  <sheetData>
    <row r="1" spans="1:8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3.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5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594" t="s">
        <v>172</v>
      </c>
      <c r="B8" s="595"/>
      <c r="C8" s="595"/>
      <c r="D8" s="595" t="s">
        <v>173</v>
      </c>
      <c r="E8" s="595"/>
      <c r="F8" s="238" t="s">
        <v>174</v>
      </c>
      <c r="G8" s="596" t="s">
        <v>751</v>
      </c>
      <c r="H8" s="597"/>
    </row>
    <row r="9" spans="1:8" x14ac:dyDescent="0.25">
      <c r="A9" s="617" t="s">
        <v>1252</v>
      </c>
      <c r="B9" s="561" t="s">
        <v>1252</v>
      </c>
      <c r="C9" s="562" t="s">
        <v>1252</v>
      </c>
      <c r="D9" s="428" t="s">
        <v>624</v>
      </c>
      <c r="E9" s="428"/>
      <c r="F9" s="158">
        <f xml:space="preserve"> 'Price Index'!G10:G10</f>
        <v>0.18</v>
      </c>
      <c r="G9" s="585">
        <f>SUM('Price Index'!F33-'Price Index'!F33*'Price Index'!G10)</f>
        <v>205207.39440000002</v>
      </c>
      <c r="H9" s="586"/>
    </row>
    <row r="10" spans="1:8" x14ac:dyDescent="0.25">
      <c r="A10" s="617" t="s">
        <v>1260</v>
      </c>
      <c r="B10" s="561" t="s">
        <v>1260</v>
      </c>
      <c r="C10" s="562" t="s">
        <v>1260</v>
      </c>
      <c r="D10" s="428" t="s">
        <v>625</v>
      </c>
      <c r="E10" s="428"/>
      <c r="F10" s="158">
        <f xml:space="preserve"> 'Price Index'!G10:G10</f>
        <v>0.18</v>
      </c>
      <c r="G10" s="585">
        <f>SUM('Price Index'!F34-'Price Index'!F34*'Price Index'!G11)</f>
        <v>207741.19440000001</v>
      </c>
      <c r="H10" s="586"/>
    </row>
    <row r="11" spans="1:8" x14ac:dyDescent="0.25">
      <c r="A11" s="617" t="s">
        <v>1243</v>
      </c>
      <c r="B11" s="561" t="s">
        <v>1243</v>
      </c>
      <c r="C11" s="562" t="s">
        <v>1243</v>
      </c>
      <c r="D11" s="428" t="s">
        <v>626</v>
      </c>
      <c r="E11" s="428"/>
      <c r="F11" s="158">
        <f xml:space="preserve"> F10</f>
        <v>0.18</v>
      </c>
      <c r="G11" s="585">
        <f>SUM('Price Index'!F35-'Price Index'!F35*'Price Index'!G12)</f>
        <v>211964.19440000001</v>
      </c>
      <c r="H11" s="586"/>
    </row>
    <row r="12" spans="1:8" ht="15.75" thickBot="1" x14ac:dyDescent="0.3">
      <c r="A12" s="618" t="s">
        <v>1266</v>
      </c>
      <c r="B12" s="619" t="s">
        <v>1266</v>
      </c>
      <c r="C12" s="620" t="s">
        <v>1266</v>
      </c>
      <c r="D12" s="447" t="s">
        <v>627</v>
      </c>
      <c r="E12" s="447"/>
      <c r="F12" s="132">
        <f xml:space="preserve"> F9</f>
        <v>0.18</v>
      </c>
      <c r="G12" s="448">
        <f>SUM('Price Index'!F36-'Price Index'!F36*'Price Index'!G13)</f>
        <v>214497.99440000003</v>
      </c>
      <c r="H12" s="449"/>
    </row>
    <row r="13" spans="1:8" ht="15.75" thickBot="1" x14ac:dyDescent="0.3"/>
    <row r="14" spans="1:8" ht="15.75" x14ac:dyDescent="0.25">
      <c r="A14" s="436" t="s">
        <v>175</v>
      </c>
      <c r="B14" s="437"/>
      <c r="C14" s="437"/>
      <c r="D14" s="437"/>
      <c r="E14" s="130"/>
      <c r="F14" s="130"/>
      <c r="G14" s="130"/>
      <c r="H14" s="131"/>
    </row>
    <row r="15" spans="1:8" x14ac:dyDescent="0.25">
      <c r="A15" s="438" t="s">
        <v>301</v>
      </c>
      <c r="B15" s="439"/>
      <c r="C15" s="439"/>
      <c r="D15" s="135"/>
      <c r="E15" s="440" t="s">
        <v>276</v>
      </c>
      <c r="F15" s="440"/>
      <c r="G15" s="440"/>
      <c r="H15" s="441"/>
    </row>
    <row r="16" spans="1:8" x14ac:dyDescent="0.25">
      <c r="A16" s="442" t="s">
        <v>270</v>
      </c>
      <c r="B16" s="443"/>
      <c r="C16" s="443"/>
      <c r="D16" s="136"/>
      <c r="E16" s="444" t="s">
        <v>277</v>
      </c>
      <c r="F16" s="444"/>
      <c r="G16" s="444"/>
      <c r="H16" s="445"/>
    </row>
    <row r="17" spans="1:11" x14ac:dyDescent="0.25">
      <c r="A17" s="442" t="s">
        <v>271</v>
      </c>
      <c r="B17" s="443"/>
      <c r="C17" s="443"/>
      <c r="D17" s="135"/>
      <c r="E17" s="444" t="s">
        <v>278</v>
      </c>
      <c r="F17" s="444"/>
      <c r="G17" s="444"/>
      <c r="H17" s="445"/>
    </row>
    <row r="18" spans="1:11" x14ac:dyDescent="0.25">
      <c r="A18" s="137" t="s">
        <v>298</v>
      </c>
      <c r="B18" s="135"/>
      <c r="C18" s="135"/>
      <c r="D18" s="138"/>
      <c r="E18" s="444" t="s">
        <v>300</v>
      </c>
      <c r="F18" s="444"/>
      <c r="G18" s="444"/>
      <c r="H18" s="445"/>
    </row>
    <row r="19" spans="1:11" x14ac:dyDescent="0.25">
      <c r="A19" s="442" t="s">
        <v>273</v>
      </c>
      <c r="B19" s="443"/>
      <c r="C19" s="443"/>
      <c r="D19" s="136"/>
      <c r="E19" s="444" t="s">
        <v>279</v>
      </c>
      <c r="F19" s="444"/>
      <c r="G19" s="444"/>
      <c r="H19" s="445"/>
    </row>
    <row r="20" spans="1:11" x14ac:dyDescent="0.25">
      <c r="A20" s="442" t="s">
        <v>274</v>
      </c>
      <c r="B20" s="443"/>
      <c r="C20" s="443"/>
      <c r="D20" s="138"/>
      <c r="E20" s="444" t="s">
        <v>280</v>
      </c>
      <c r="F20" s="444"/>
      <c r="G20" s="444"/>
      <c r="H20" s="445"/>
    </row>
    <row r="21" spans="1:11" ht="15.75" thickBot="1" x14ac:dyDescent="0.3">
      <c r="A21" s="465" t="s">
        <v>275</v>
      </c>
      <c r="B21" s="466"/>
      <c r="C21" s="466"/>
      <c r="D21" s="139"/>
      <c r="E21" s="467" t="s">
        <v>281</v>
      </c>
      <c r="F21" s="467"/>
      <c r="G21" s="467"/>
      <c r="H21" s="468"/>
    </row>
    <row r="22" spans="1:11" ht="15.75" customHeight="1" x14ac:dyDescent="0.25">
      <c r="A22" s="123"/>
      <c r="B22" s="123"/>
      <c r="C22" s="123"/>
      <c r="D22" s="123"/>
      <c r="E22" s="123"/>
      <c r="F22" s="128"/>
      <c r="G22" s="124"/>
      <c r="H22" s="124"/>
    </row>
    <row r="23" spans="1:11" ht="15.75" customHeight="1" thickBot="1" x14ac:dyDescent="0.3">
      <c r="A23" s="450"/>
      <c r="B23" s="450"/>
      <c r="C23" s="450"/>
      <c r="D23" s="450"/>
      <c r="E23" s="450"/>
      <c r="F23" s="450"/>
      <c r="G23" s="450"/>
      <c r="H23" s="450"/>
    </row>
    <row r="24" spans="1:11" ht="15.75" customHeight="1" x14ac:dyDescent="0.25">
      <c r="A24" s="451" t="s">
        <v>205</v>
      </c>
      <c r="B24" s="452"/>
      <c r="C24" s="455" t="s">
        <v>234</v>
      </c>
      <c r="D24" s="457" t="s">
        <v>172</v>
      </c>
      <c r="E24" s="458"/>
      <c r="F24" s="452"/>
      <c r="G24" s="461" t="s">
        <v>751</v>
      </c>
      <c r="H24" s="462"/>
    </row>
    <row r="25" spans="1:11" ht="15.75" customHeight="1" thickBot="1" x14ac:dyDescent="0.3">
      <c r="A25" s="453"/>
      <c r="B25" s="454"/>
      <c r="C25" s="456"/>
      <c r="D25" s="459"/>
      <c r="E25" s="460"/>
      <c r="F25" s="454"/>
      <c r="G25" s="534"/>
      <c r="H25" s="535"/>
    </row>
    <row r="26" spans="1:11" ht="15.75" customHeight="1" x14ac:dyDescent="0.25">
      <c r="A26" s="673" t="s">
        <v>725</v>
      </c>
      <c r="B26" s="645" t="s">
        <v>725</v>
      </c>
      <c r="C26" s="211" t="s">
        <v>260</v>
      </c>
      <c r="D26" s="645" t="s">
        <v>790</v>
      </c>
      <c r="E26" s="645" t="s">
        <v>790</v>
      </c>
      <c r="F26" s="645" t="s">
        <v>790</v>
      </c>
      <c r="G26" s="660">
        <f>SUM(I26-I26*K26)</f>
        <v>8208.2000000000007</v>
      </c>
      <c r="H26" s="661"/>
      <c r="I26" s="253">
        <v>10010</v>
      </c>
      <c r="J26" s="270"/>
      <c r="K26" s="146">
        <f xml:space="preserve"> F9</f>
        <v>0.18</v>
      </c>
    </row>
    <row r="27" spans="1:11" ht="15.75" hidden="1" customHeight="1" x14ac:dyDescent="0.25">
      <c r="A27" s="670" t="s">
        <v>726</v>
      </c>
      <c r="B27" s="505" t="s">
        <v>726</v>
      </c>
      <c r="C27" s="191">
        <v>260</v>
      </c>
      <c r="D27" s="505" t="s">
        <v>791</v>
      </c>
      <c r="E27" s="505" t="s">
        <v>791</v>
      </c>
      <c r="F27" s="505" t="s">
        <v>791</v>
      </c>
      <c r="G27" s="671"/>
      <c r="H27" s="672"/>
      <c r="I27" s="254">
        <v>2800</v>
      </c>
      <c r="J27" s="271"/>
      <c r="K27" s="146"/>
    </row>
    <row r="28" spans="1:11" ht="15.75" customHeight="1" x14ac:dyDescent="0.25">
      <c r="A28" s="670" t="s">
        <v>727</v>
      </c>
      <c r="B28" s="505" t="s">
        <v>727</v>
      </c>
      <c r="C28" s="191" t="s">
        <v>179</v>
      </c>
      <c r="D28" s="505" t="s">
        <v>180</v>
      </c>
      <c r="E28" s="505" t="s">
        <v>180</v>
      </c>
      <c r="F28" s="505" t="s">
        <v>180</v>
      </c>
      <c r="G28" s="671">
        <f>SUM(I28-I28*K28)</f>
        <v>3255.4</v>
      </c>
      <c r="H28" s="672"/>
      <c r="I28" s="254">
        <v>3970</v>
      </c>
      <c r="J28" s="271"/>
      <c r="K28" s="146">
        <f xml:space="preserve"> F9</f>
        <v>0.18</v>
      </c>
    </row>
    <row r="29" spans="1:11" ht="15.75" customHeight="1" x14ac:dyDescent="0.25">
      <c r="A29" s="670" t="s">
        <v>797</v>
      </c>
      <c r="B29" s="505"/>
      <c r="C29" s="191" t="s">
        <v>680</v>
      </c>
      <c r="D29" s="505" t="s">
        <v>779</v>
      </c>
      <c r="E29" s="505" t="s">
        <v>779</v>
      </c>
      <c r="F29" s="505" t="s">
        <v>779</v>
      </c>
      <c r="G29" s="671">
        <f>SUM(I29-I29*K29)</f>
        <v>959.4</v>
      </c>
      <c r="H29" s="672"/>
      <c r="I29" s="254">
        <v>1170</v>
      </c>
      <c r="J29" s="271"/>
      <c r="K29" s="146">
        <f xml:space="preserve"> K26</f>
        <v>0.18</v>
      </c>
    </row>
    <row r="30" spans="1:11" ht="15.75" customHeight="1" x14ac:dyDescent="0.25">
      <c r="A30" s="670" t="s">
        <v>728</v>
      </c>
      <c r="B30" s="505" t="s">
        <v>728</v>
      </c>
      <c r="C30" s="191" t="s">
        <v>241</v>
      </c>
      <c r="D30" s="505" t="s">
        <v>242</v>
      </c>
      <c r="E30" s="505" t="s">
        <v>242</v>
      </c>
      <c r="F30" s="505" t="s">
        <v>242</v>
      </c>
      <c r="G30" s="671">
        <v>0</v>
      </c>
      <c r="H30" s="672"/>
      <c r="I30" s="254">
        <v>-5000</v>
      </c>
      <c r="J30" s="271"/>
      <c r="K30" s="146">
        <f xml:space="preserve"> K26</f>
        <v>0.18</v>
      </c>
    </row>
    <row r="31" spans="1:11" ht="15.75" customHeight="1" x14ac:dyDescent="0.25">
      <c r="A31" s="670" t="s">
        <v>728</v>
      </c>
      <c r="B31" s="505" t="s">
        <v>728</v>
      </c>
      <c r="C31" s="191" t="s">
        <v>243</v>
      </c>
      <c r="D31" s="505" t="s">
        <v>244</v>
      </c>
      <c r="E31" s="505" t="s">
        <v>244</v>
      </c>
      <c r="F31" s="505" t="s">
        <v>244</v>
      </c>
      <c r="G31" s="671">
        <f t="shared" ref="G31:G45" si="0">SUM(I31-I31*K31)</f>
        <v>10077.799999999999</v>
      </c>
      <c r="H31" s="672"/>
      <c r="I31" s="254">
        <v>12290</v>
      </c>
      <c r="J31" s="271"/>
      <c r="K31" s="146">
        <f xml:space="preserve"> K26</f>
        <v>0.18</v>
      </c>
    </row>
    <row r="32" spans="1:11" ht="15.75" customHeight="1" x14ac:dyDescent="0.25">
      <c r="A32" s="670" t="s">
        <v>728</v>
      </c>
      <c r="B32" s="505" t="s">
        <v>728</v>
      </c>
      <c r="C32" s="191" t="s">
        <v>466</v>
      </c>
      <c r="D32" s="505" t="s">
        <v>781</v>
      </c>
      <c r="E32" s="505" t="s">
        <v>781</v>
      </c>
      <c r="F32" s="505" t="s">
        <v>781</v>
      </c>
      <c r="G32" s="671">
        <f t="shared" si="0"/>
        <v>2320.6</v>
      </c>
      <c r="H32" s="672"/>
      <c r="I32" s="254">
        <v>2830</v>
      </c>
      <c r="J32" s="271"/>
      <c r="K32" s="146">
        <f xml:space="preserve"> K26</f>
        <v>0.18</v>
      </c>
    </row>
    <row r="33" spans="1:11" ht="15.75" customHeight="1" x14ac:dyDescent="0.25">
      <c r="A33" s="670" t="s">
        <v>728</v>
      </c>
      <c r="B33" s="505" t="s">
        <v>728</v>
      </c>
      <c r="C33" s="191" t="s">
        <v>679</v>
      </c>
      <c r="D33" s="505" t="s">
        <v>782</v>
      </c>
      <c r="E33" s="505" t="s">
        <v>782</v>
      </c>
      <c r="F33" s="505" t="s">
        <v>782</v>
      </c>
      <c r="G33" s="671">
        <f t="shared" si="0"/>
        <v>3575.2</v>
      </c>
      <c r="H33" s="672"/>
      <c r="I33" s="254">
        <v>4360</v>
      </c>
      <c r="J33" s="271"/>
      <c r="K33" s="146">
        <f xml:space="preserve"> K26</f>
        <v>0.18</v>
      </c>
    </row>
    <row r="34" spans="1:11" ht="15.75" customHeight="1" x14ac:dyDescent="0.25">
      <c r="A34" s="670" t="s">
        <v>728</v>
      </c>
      <c r="B34" s="505" t="s">
        <v>728</v>
      </c>
      <c r="C34" s="191" t="s">
        <v>491</v>
      </c>
      <c r="D34" s="505" t="s">
        <v>780</v>
      </c>
      <c r="E34" s="505" t="s">
        <v>780</v>
      </c>
      <c r="F34" s="505" t="s">
        <v>780</v>
      </c>
      <c r="G34" s="671">
        <v>0</v>
      </c>
      <c r="H34" s="672"/>
      <c r="I34" s="254">
        <v>-5000</v>
      </c>
      <c r="J34" s="271"/>
      <c r="K34" s="146">
        <f t="shared" ref="K34" si="1" xml:space="preserve"> K31</f>
        <v>0.18</v>
      </c>
    </row>
    <row r="35" spans="1:11" ht="15.75" customHeight="1" x14ac:dyDescent="0.25">
      <c r="A35" s="670" t="s">
        <v>189</v>
      </c>
      <c r="B35" s="505" t="s">
        <v>189</v>
      </c>
      <c r="C35" s="191" t="s">
        <v>190</v>
      </c>
      <c r="D35" s="505" t="s">
        <v>189</v>
      </c>
      <c r="E35" s="505" t="s">
        <v>189</v>
      </c>
      <c r="F35" s="505" t="s">
        <v>189</v>
      </c>
      <c r="G35" s="671">
        <f t="shared" si="0"/>
        <v>2952</v>
      </c>
      <c r="H35" s="672"/>
      <c r="I35" s="254">
        <v>3600</v>
      </c>
      <c r="J35" s="271"/>
      <c r="K35" s="146">
        <f t="shared" ref="K35" si="2" xml:space="preserve"> K31</f>
        <v>0.18</v>
      </c>
    </row>
    <row r="36" spans="1:11" ht="15.75" customHeight="1" x14ac:dyDescent="0.25">
      <c r="A36" s="670" t="s">
        <v>732</v>
      </c>
      <c r="B36" s="505" t="s">
        <v>732</v>
      </c>
      <c r="C36" s="191" t="s">
        <v>187</v>
      </c>
      <c r="D36" s="505" t="s">
        <v>188</v>
      </c>
      <c r="E36" s="505" t="s">
        <v>188</v>
      </c>
      <c r="F36" s="505" t="s">
        <v>188</v>
      </c>
      <c r="G36" s="671">
        <f t="shared" si="0"/>
        <v>1369.4</v>
      </c>
      <c r="H36" s="672"/>
      <c r="I36" s="254">
        <v>1670</v>
      </c>
      <c r="J36" s="271"/>
      <c r="K36" s="146">
        <f xml:space="preserve"> K26</f>
        <v>0.18</v>
      </c>
    </row>
    <row r="37" spans="1:11" ht="15.75" customHeight="1" x14ac:dyDescent="0.25">
      <c r="A37" s="670" t="s">
        <v>733</v>
      </c>
      <c r="B37" s="505" t="s">
        <v>733</v>
      </c>
      <c r="C37" s="191" t="s">
        <v>191</v>
      </c>
      <c r="D37" s="505" t="s">
        <v>734</v>
      </c>
      <c r="E37" s="505" t="s">
        <v>734</v>
      </c>
      <c r="F37" s="505" t="s">
        <v>734</v>
      </c>
      <c r="G37" s="671">
        <f t="shared" si="0"/>
        <v>3062.7</v>
      </c>
      <c r="H37" s="672"/>
      <c r="I37" s="254">
        <v>3735</v>
      </c>
      <c r="J37" s="271"/>
      <c r="K37" s="146">
        <f xml:space="preserve"> K26</f>
        <v>0.18</v>
      </c>
    </row>
    <row r="38" spans="1:11" ht="15" hidden="1" customHeight="1" x14ac:dyDescent="0.25">
      <c r="A38" s="670" t="s">
        <v>737</v>
      </c>
      <c r="B38" s="505" t="s">
        <v>737</v>
      </c>
      <c r="C38" s="191" t="s">
        <v>201</v>
      </c>
      <c r="D38" s="505" t="s">
        <v>202</v>
      </c>
      <c r="E38" s="505" t="s">
        <v>202</v>
      </c>
      <c r="F38" s="505" t="s">
        <v>202</v>
      </c>
      <c r="G38" s="671">
        <f t="shared" si="0"/>
        <v>1550</v>
      </c>
      <c r="H38" s="672"/>
      <c r="I38" s="254">
        <v>1550</v>
      </c>
      <c r="J38" s="271"/>
      <c r="K38" s="146">
        <f t="shared" ref="K38" si="3" xml:space="preserve"> F19</f>
        <v>0</v>
      </c>
    </row>
    <row r="39" spans="1:11" x14ac:dyDescent="0.25">
      <c r="A39" s="670" t="s">
        <v>736</v>
      </c>
      <c r="B39" s="505" t="s">
        <v>736</v>
      </c>
      <c r="C39" s="191" t="s">
        <v>489</v>
      </c>
      <c r="D39" s="505" t="s">
        <v>490</v>
      </c>
      <c r="E39" s="505" t="s">
        <v>490</v>
      </c>
      <c r="F39" s="505" t="s">
        <v>490</v>
      </c>
      <c r="G39" s="671">
        <f t="shared" si="0"/>
        <v>442.8</v>
      </c>
      <c r="H39" s="672"/>
      <c r="I39" s="255">
        <v>540</v>
      </c>
      <c r="J39" s="271"/>
      <c r="K39" s="146">
        <f t="shared" ref="K39" si="4" xml:space="preserve"> K36</f>
        <v>0.18</v>
      </c>
    </row>
    <row r="40" spans="1:11" x14ac:dyDescent="0.25">
      <c r="A40" s="670" t="s">
        <v>197</v>
      </c>
      <c r="B40" s="505" t="s">
        <v>197</v>
      </c>
      <c r="C40" s="191" t="s">
        <v>198</v>
      </c>
      <c r="D40" s="505" t="s">
        <v>197</v>
      </c>
      <c r="E40" s="505" t="s">
        <v>197</v>
      </c>
      <c r="F40" s="505" t="s">
        <v>197</v>
      </c>
      <c r="G40" s="671">
        <f t="shared" si="0"/>
        <v>225.5</v>
      </c>
      <c r="H40" s="672"/>
      <c r="I40" s="255">
        <v>275</v>
      </c>
      <c r="J40" s="271"/>
      <c r="K40" s="146">
        <f t="shared" ref="K40" si="5" xml:space="preserve"> K36</f>
        <v>0.18</v>
      </c>
    </row>
    <row r="41" spans="1:11" x14ac:dyDescent="0.25">
      <c r="A41" s="670" t="s">
        <v>792</v>
      </c>
      <c r="B41" s="505" t="s">
        <v>792</v>
      </c>
      <c r="C41" s="191" t="s">
        <v>681</v>
      </c>
      <c r="D41" s="505" t="s">
        <v>793</v>
      </c>
      <c r="E41" s="505" t="s">
        <v>793</v>
      </c>
      <c r="F41" s="505" t="s">
        <v>793</v>
      </c>
      <c r="G41" s="671">
        <f t="shared" si="0"/>
        <v>4510</v>
      </c>
      <c r="H41" s="672"/>
      <c r="I41" s="254">
        <v>5500</v>
      </c>
      <c r="J41" s="271"/>
      <c r="K41" s="146">
        <f xml:space="preserve"> K26</f>
        <v>0.18</v>
      </c>
    </row>
    <row r="42" spans="1:11" ht="15" hidden="1" customHeight="1" x14ac:dyDescent="0.25">
      <c r="A42" s="670" t="s">
        <v>794</v>
      </c>
      <c r="B42" s="505" t="s">
        <v>794</v>
      </c>
      <c r="C42" s="191" t="s">
        <v>245</v>
      </c>
      <c r="D42" s="505" t="s">
        <v>795</v>
      </c>
      <c r="E42" s="505" t="s">
        <v>795</v>
      </c>
      <c r="F42" s="505" t="s">
        <v>795</v>
      </c>
      <c r="G42" s="671">
        <f t="shared" si="0"/>
        <v>3470</v>
      </c>
      <c r="H42" s="672"/>
      <c r="I42" s="254">
        <v>3470</v>
      </c>
      <c r="J42" s="271"/>
      <c r="K42" s="146"/>
    </row>
    <row r="43" spans="1:11" x14ac:dyDescent="0.25">
      <c r="A43" s="670" t="s">
        <v>774</v>
      </c>
      <c r="B43" s="505" t="s">
        <v>774</v>
      </c>
      <c r="C43" s="191">
        <v>110</v>
      </c>
      <c r="D43" s="505" t="s">
        <v>492</v>
      </c>
      <c r="E43" s="505" t="s">
        <v>492</v>
      </c>
      <c r="F43" s="505" t="s">
        <v>492</v>
      </c>
      <c r="G43" s="671">
        <f t="shared" si="0"/>
        <v>344.4</v>
      </c>
      <c r="H43" s="672"/>
      <c r="I43" s="255">
        <v>420</v>
      </c>
      <c r="J43" s="271"/>
      <c r="K43" s="146">
        <f xml:space="preserve"> K26</f>
        <v>0.18</v>
      </c>
    </row>
    <row r="44" spans="1:11" x14ac:dyDescent="0.25">
      <c r="A44" s="670" t="s">
        <v>796</v>
      </c>
      <c r="B44" s="505" t="s">
        <v>796</v>
      </c>
      <c r="C44" s="191" t="s">
        <v>246</v>
      </c>
      <c r="D44" s="505" t="s">
        <v>247</v>
      </c>
      <c r="E44" s="505" t="s">
        <v>247</v>
      </c>
      <c r="F44" s="505" t="s">
        <v>247</v>
      </c>
      <c r="G44" s="671">
        <f t="shared" si="0"/>
        <v>5740</v>
      </c>
      <c r="H44" s="672"/>
      <c r="I44" s="254">
        <v>7000</v>
      </c>
      <c r="J44" s="271"/>
      <c r="K44" s="146">
        <f t="shared" ref="K44" si="6" xml:space="preserve"> K41</f>
        <v>0.18</v>
      </c>
    </row>
    <row r="45" spans="1:11" ht="15.75" thickBot="1" x14ac:dyDescent="0.3">
      <c r="A45" s="670" t="s">
        <v>735</v>
      </c>
      <c r="B45" s="505" t="s">
        <v>735</v>
      </c>
      <c r="C45" s="191" t="s">
        <v>245</v>
      </c>
      <c r="D45" s="505" t="s">
        <v>783</v>
      </c>
      <c r="E45" s="505" t="s">
        <v>783</v>
      </c>
      <c r="F45" s="505" t="s">
        <v>783</v>
      </c>
      <c r="G45" s="671">
        <f t="shared" si="0"/>
        <v>656</v>
      </c>
      <c r="H45" s="672"/>
      <c r="I45" s="256">
        <v>800</v>
      </c>
      <c r="J45" s="272"/>
      <c r="K45" s="146">
        <f t="shared" ref="K45" si="7" xml:space="preserve"> K41</f>
        <v>0.18</v>
      </c>
    </row>
    <row r="50" spans="1:11" ht="15.75" thickBot="1" x14ac:dyDescent="0.3"/>
    <row r="51" spans="1:11" ht="15" customHeight="1" x14ac:dyDescent="0.25">
      <c r="A51" s="477" t="s">
        <v>227</v>
      </c>
      <c r="B51" s="478"/>
      <c r="C51" s="481" t="s">
        <v>234</v>
      </c>
      <c r="D51" s="483" t="s">
        <v>172</v>
      </c>
      <c r="E51" s="484"/>
      <c r="F51" s="485"/>
      <c r="G51" s="461" t="s">
        <v>751</v>
      </c>
      <c r="H51" s="462"/>
      <c r="I51" s="564" t="s">
        <v>206</v>
      </c>
      <c r="J51" s="512"/>
    </row>
    <row r="52" spans="1:11" ht="15" customHeight="1" thickBot="1" x14ac:dyDescent="0.3">
      <c r="A52" s="479"/>
      <c r="B52" s="480"/>
      <c r="C52" s="482"/>
      <c r="D52" s="486"/>
      <c r="E52" s="487"/>
      <c r="F52" s="488"/>
      <c r="G52" s="534"/>
      <c r="H52" s="535"/>
      <c r="I52" s="565"/>
      <c r="J52" s="514"/>
    </row>
    <row r="53" spans="1:11" ht="15" customHeight="1" x14ac:dyDescent="0.25">
      <c r="A53" s="570" t="s">
        <v>222</v>
      </c>
      <c r="B53" s="571" t="s">
        <v>222</v>
      </c>
      <c r="C53" s="235" t="s">
        <v>221</v>
      </c>
      <c r="D53" s="571" t="s">
        <v>222</v>
      </c>
      <c r="E53" s="571" t="s">
        <v>222</v>
      </c>
      <c r="F53" s="571" t="s">
        <v>222</v>
      </c>
      <c r="G53" s="676">
        <f>SUM(I53-I53*K53)</f>
        <v>104.00059999999999</v>
      </c>
      <c r="H53" s="677"/>
      <c r="I53" s="664">
        <v>126.83</v>
      </c>
      <c r="J53" s="665">
        <v>126.83</v>
      </c>
      <c r="K53" s="146">
        <f xml:space="preserve"> K26</f>
        <v>0.18</v>
      </c>
    </row>
    <row r="54" spans="1:11" ht="15" customHeight="1" x14ac:dyDescent="0.25">
      <c r="A54" s="566" t="s">
        <v>798</v>
      </c>
      <c r="B54" s="502" t="s">
        <v>798</v>
      </c>
      <c r="C54" s="228">
        <v>7203013</v>
      </c>
      <c r="D54" s="502" t="s">
        <v>798</v>
      </c>
      <c r="E54" s="502" t="s">
        <v>798</v>
      </c>
      <c r="F54" s="502" t="s">
        <v>798</v>
      </c>
      <c r="G54" s="674">
        <f>SUM(I54-I54*K54)</f>
        <v>13302.04</v>
      </c>
      <c r="H54" s="675"/>
      <c r="I54" s="666">
        <v>16222</v>
      </c>
      <c r="J54" s="667">
        <v>16222</v>
      </c>
      <c r="K54" s="146">
        <f xml:space="preserve"> K53</f>
        <v>0.18</v>
      </c>
    </row>
    <row r="55" spans="1:11" ht="15" customHeight="1" x14ac:dyDescent="0.25">
      <c r="A55" s="566" t="s">
        <v>799</v>
      </c>
      <c r="B55" s="502" t="s">
        <v>799</v>
      </c>
      <c r="C55" s="228">
        <v>7203014</v>
      </c>
      <c r="D55" s="502" t="s">
        <v>799</v>
      </c>
      <c r="E55" s="502" t="s">
        <v>799</v>
      </c>
      <c r="F55" s="502" t="s">
        <v>799</v>
      </c>
      <c r="G55" s="674">
        <f>SUM(I55-I55*K55)</f>
        <v>11134.78</v>
      </c>
      <c r="H55" s="675"/>
      <c r="I55" s="668">
        <v>13579</v>
      </c>
      <c r="J55" s="669">
        <v>13579</v>
      </c>
      <c r="K55" s="146">
        <f t="shared" ref="K55" si="8" xml:space="preserve"> K28</f>
        <v>0.18</v>
      </c>
    </row>
    <row r="56" spans="1:11" ht="15" customHeight="1" x14ac:dyDescent="0.25">
      <c r="A56" s="566" t="s">
        <v>467</v>
      </c>
      <c r="B56" s="502" t="s">
        <v>467</v>
      </c>
      <c r="C56" s="228">
        <v>7203908</v>
      </c>
      <c r="D56" s="502" t="s">
        <v>467</v>
      </c>
      <c r="E56" s="502" t="s">
        <v>467</v>
      </c>
      <c r="F56" s="502" t="s">
        <v>467</v>
      </c>
      <c r="G56" s="674">
        <f t="shared" ref="G56:G73" si="9">SUM(I56-I56*K56)</f>
        <v>13302.04</v>
      </c>
      <c r="H56" s="675"/>
      <c r="I56" s="666">
        <v>16222</v>
      </c>
      <c r="J56" s="667">
        <v>16222</v>
      </c>
      <c r="K56" s="146">
        <f t="shared" ref="K56" si="10" xml:space="preserve"> K55</f>
        <v>0.18</v>
      </c>
    </row>
    <row r="57" spans="1:11" ht="15" customHeight="1" x14ac:dyDescent="0.25">
      <c r="A57" s="566" t="s">
        <v>468</v>
      </c>
      <c r="B57" s="502" t="s">
        <v>468</v>
      </c>
      <c r="C57" s="228">
        <v>7203909</v>
      </c>
      <c r="D57" s="502" t="s">
        <v>468</v>
      </c>
      <c r="E57" s="502" t="s">
        <v>468</v>
      </c>
      <c r="F57" s="502" t="s">
        <v>468</v>
      </c>
      <c r="G57" s="674">
        <f t="shared" si="9"/>
        <v>11134.78</v>
      </c>
      <c r="H57" s="675"/>
      <c r="I57" s="668">
        <v>13579</v>
      </c>
      <c r="J57" s="669">
        <v>13579</v>
      </c>
      <c r="K57" s="146">
        <f t="shared" ref="K57" si="11" xml:space="preserve"> K30</f>
        <v>0.18</v>
      </c>
    </row>
    <row r="58" spans="1:11" ht="15" customHeight="1" x14ac:dyDescent="0.25">
      <c r="A58" s="566" t="s">
        <v>469</v>
      </c>
      <c r="B58" s="502" t="s">
        <v>469</v>
      </c>
      <c r="C58" s="228">
        <v>7203940</v>
      </c>
      <c r="D58" s="502" t="s">
        <v>469</v>
      </c>
      <c r="E58" s="502" t="s">
        <v>469</v>
      </c>
      <c r="F58" s="502" t="s">
        <v>469</v>
      </c>
      <c r="G58" s="674">
        <f t="shared" si="9"/>
        <v>21066.62</v>
      </c>
      <c r="H58" s="675"/>
      <c r="I58" s="666">
        <v>25691</v>
      </c>
      <c r="J58" s="667">
        <v>25691</v>
      </c>
      <c r="K58" s="146">
        <f t="shared" ref="K58" si="12" xml:space="preserve"> K57</f>
        <v>0.18</v>
      </c>
    </row>
    <row r="59" spans="1:11" ht="15" customHeight="1" x14ac:dyDescent="0.25">
      <c r="A59" s="566" t="s">
        <v>470</v>
      </c>
      <c r="B59" s="502" t="s">
        <v>470</v>
      </c>
      <c r="C59" s="228">
        <v>7203941</v>
      </c>
      <c r="D59" s="502" t="s">
        <v>470</v>
      </c>
      <c r="E59" s="502" t="s">
        <v>470</v>
      </c>
      <c r="F59" s="502" t="s">
        <v>470</v>
      </c>
      <c r="G59" s="674">
        <f t="shared" si="9"/>
        <v>20235.96</v>
      </c>
      <c r="H59" s="675"/>
      <c r="I59" s="668">
        <v>24678</v>
      </c>
      <c r="J59" s="669">
        <v>24678</v>
      </c>
      <c r="K59" s="146">
        <f t="shared" ref="K59" si="13" xml:space="preserve"> K32</f>
        <v>0.18</v>
      </c>
    </row>
    <row r="60" spans="1:11" ht="15" customHeight="1" x14ac:dyDescent="0.25">
      <c r="A60" s="566" t="s">
        <v>471</v>
      </c>
      <c r="B60" s="502" t="s">
        <v>471</v>
      </c>
      <c r="C60" s="228">
        <v>7203950</v>
      </c>
      <c r="D60" s="502" t="s">
        <v>471</v>
      </c>
      <c r="E60" s="502" t="s">
        <v>471</v>
      </c>
      <c r="F60" s="502" t="s">
        <v>471</v>
      </c>
      <c r="G60" s="674">
        <f t="shared" si="9"/>
        <v>21066.62</v>
      </c>
      <c r="H60" s="675"/>
      <c r="I60" s="666">
        <v>25691</v>
      </c>
      <c r="J60" s="667">
        <v>25691</v>
      </c>
      <c r="K60" s="146">
        <f t="shared" ref="K60" si="14" xml:space="preserve"> K59</f>
        <v>0.18</v>
      </c>
    </row>
    <row r="61" spans="1:11" ht="15" customHeight="1" x14ac:dyDescent="0.25">
      <c r="A61" s="566" t="s">
        <v>800</v>
      </c>
      <c r="B61" s="502" t="s">
        <v>800</v>
      </c>
      <c r="C61" s="228">
        <v>7203951</v>
      </c>
      <c r="D61" s="502" t="s">
        <v>800</v>
      </c>
      <c r="E61" s="502" t="s">
        <v>800</v>
      </c>
      <c r="F61" s="502" t="s">
        <v>800</v>
      </c>
      <c r="G61" s="674">
        <f t="shared" si="9"/>
        <v>20235.96</v>
      </c>
      <c r="H61" s="675"/>
      <c r="I61" s="668">
        <v>24678</v>
      </c>
      <c r="J61" s="669">
        <v>24678</v>
      </c>
      <c r="K61" s="146">
        <f t="shared" ref="K61" si="15" xml:space="preserve"> K34</f>
        <v>0.18</v>
      </c>
    </row>
    <row r="62" spans="1:11" ht="21.75" customHeight="1" x14ac:dyDescent="0.25">
      <c r="A62" s="566" t="s">
        <v>784</v>
      </c>
      <c r="B62" s="502" t="s">
        <v>784</v>
      </c>
      <c r="C62" s="228">
        <v>7203954</v>
      </c>
      <c r="D62" s="502" t="s">
        <v>784</v>
      </c>
      <c r="E62" s="502" t="s">
        <v>784</v>
      </c>
      <c r="F62" s="502" t="s">
        <v>784</v>
      </c>
      <c r="G62" s="674">
        <f t="shared" si="9"/>
        <v>11017.52</v>
      </c>
      <c r="H62" s="675"/>
      <c r="I62" s="666">
        <v>13436</v>
      </c>
      <c r="J62" s="667">
        <v>13436</v>
      </c>
      <c r="K62" s="146">
        <f t="shared" ref="K62" si="16" xml:space="preserve"> K61</f>
        <v>0.18</v>
      </c>
    </row>
    <row r="63" spans="1:11" x14ac:dyDescent="0.25">
      <c r="A63" s="566" t="s">
        <v>262</v>
      </c>
      <c r="B63" s="502" t="s">
        <v>262</v>
      </c>
      <c r="C63" s="228">
        <v>7224990</v>
      </c>
      <c r="D63" s="502" t="s">
        <v>262</v>
      </c>
      <c r="E63" s="502" t="s">
        <v>262</v>
      </c>
      <c r="F63" s="502" t="s">
        <v>262</v>
      </c>
      <c r="G63" s="674">
        <f t="shared" si="9"/>
        <v>13302.04</v>
      </c>
      <c r="H63" s="675"/>
      <c r="I63" s="668">
        <v>16222</v>
      </c>
      <c r="J63" s="669">
        <v>16222</v>
      </c>
      <c r="K63" s="146">
        <f t="shared" ref="K63" si="17" xml:space="preserve"> K36</f>
        <v>0.18</v>
      </c>
    </row>
    <row r="64" spans="1:11" x14ac:dyDescent="0.25">
      <c r="A64" s="566" t="s">
        <v>263</v>
      </c>
      <c r="B64" s="502" t="s">
        <v>263</v>
      </c>
      <c r="C64" s="228">
        <v>7224991</v>
      </c>
      <c r="D64" s="502" t="s">
        <v>263</v>
      </c>
      <c r="E64" s="502" t="s">
        <v>263</v>
      </c>
      <c r="F64" s="502" t="s">
        <v>263</v>
      </c>
      <c r="G64" s="674">
        <f t="shared" si="9"/>
        <v>11134.78</v>
      </c>
      <c r="H64" s="675"/>
      <c r="I64" s="666">
        <v>13579</v>
      </c>
      <c r="J64" s="667">
        <v>13579</v>
      </c>
      <c r="K64" s="146">
        <f t="shared" ref="K64" si="18" xml:space="preserve"> K63</f>
        <v>0.18</v>
      </c>
    </row>
    <row r="65" spans="1:11" x14ac:dyDescent="0.25">
      <c r="A65" s="566" t="s">
        <v>264</v>
      </c>
      <c r="B65" s="502" t="s">
        <v>264</v>
      </c>
      <c r="C65" s="228">
        <v>7225059</v>
      </c>
      <c r="D65" s="502" t="s">
        <v>264</v>
      </c>
      <c r="E65" s="502" t="s">
        <v>264</v>
      </c>
      <c r="F65" s="502" t="s">
        <v>264</v>
      </c>
      <c r="G65" s="674">
        <f t="shared" si="9"/>
        <v>21066.62</v>
      </c>
      <c r="H65" s="675"/>
      <c r="I65" s="668">
        <v>25691</v>
      </c>
      <c r="J65" s="669">
        <v>25691</v>
      </c>
      <c r="K65" s="146">
        <f xml:space="preserve"> K53</f>
        <v>0.18</v>
      </c>
    </row>
    <row r="66" spans="1:11" x14ac:dyDescent="0.25">
      <c r="A66" s="566" t="s">
        <v>265</v>
      </c>
      <c r="B66" s="502" t="s">
        <v>265</v>
      </c>
      <c r="C66" s="228">
        <v>7225060</v>
      </c>
      <c r="D66" s="502" t="s">
        <v>265</v>
      </c>
      <c r="E66" s="502" t="s">
        <v>265</v>
      </c>
      <c r="F66" s="502" t="s">
        <v>265</v>
      </c>
      <c r="G66" s="674">
        <f t="shared" si="9"/>
        <v>20235.96</v>
      </c>
      <c r="H66" s="675"/>
      <c r="I66" s="666">
        <v>24678</v>
      </c>
      <c r="J66" s="667">
        <v>24678</v>
      </c>
      <c r="K66" s="146">
        <f t="shared" ref="K66" si="19" xml:space="preserve"> K65</f>
        <v>0.18</v>
      </c>
    </row>
    <row r="67" spans="1:11" ht="21" customHeight="1" x14ac:dyDescent="0.25">
      <c r="A67" s="566" t="s">
        <v>785</v>
      </c>
      <c r="B67" s="502" t="s">
        <v>785</v>
      </c>
      <c r="C67" s="228">
        <v>7225063</v>
      </c>
      <c r="D67" s="502" t="s">
        <v>785</v>
      </c>
      <c r="E67" s="502" t="s">
        <v>785</v>
      </c>
      <c r="F67" s="502" t="s">
        <v>785</v>
      </c>
      <c r="G67" s="674">
        <f t="shared" si="9"/>
        <v>11017.52</v>
      </c>
      <c r="H67" s="675"/>
      <c r="I67" s="668">
        <v>13436</v>
      </c>
      <c r="J67" s="669">
        <v>13436</v>
      </c>
      <c r="K67" s="146">
        <f t="shared" ref="K67" si="20" xml:space="preserve"> K40</f>
        <v>0.18</v>
      </c>
    </row>
    <row r="68" spans="1:11" ht="20.25" customHeight="1" x14ac:dyDescent="0.25">
      <c r="A68" s="566" t="s">
        <v>786</v>
      </c>
      <c r="B68" s="502" t="s">
        <v>786</v>
      </c>
      <c r="C68" s="228">
        <v>7235385</v>
      </c>
      <c r="D68" s="502" t="s">
        <v>786</v>
      </c>
      <c r="E68" s="502" t="s">
        <v>786</v>
      </c>
      <c r="F68" s="502" t="s">
        <v>786</v>
      </c>
      <c r="G68" s="674">
        <f t="shared" si="9"/>
        <v>12910.08</v>
      </c>
      <c r="H68" s="675"/>
      <c r="I68" s="666">
        <v>15744</v>
      </c>
      <c r="J68" s="667">
        <v>15744</v>
      </c>
      <c r="K68" s="146">
        <f t="shared" ref="K68" si="21" xml:space="preserve"> K67</f>
        <v>0.18</v>
      </c>
    </row>
    <row r="69" spans="1:11" ht="22.5" customHeight="1" x14ac:dyDescent="0.25">
      <c r="A69" s="566" t="s">
        <v>787</v>
      </c>
      <c r="B69" s="502" t="s">
        <v>787</v>
      </c>
      <c r="C69" s="228">
        <v>7235387</v>
      </c>
      <c r="D69" s="502" t="s">
        <v>787</v>
      </c>
      <c r="E69" s="502" t="s">
        <v>787</v>
      </c>
      <c r="F69" s="502" t="s">
        <v>787</v>
      </c>
      <c r="G69" s="674">
        <f t="shared" si="9"/>
        <v>12061.380000000001</v>
      </c>
      <c r="H69" s="675"/>
      <c r="I69" s="668">
        <v>14709</v>
      </c>
      <c r="J69" s="669">
        <v>14709</v>
      </c>
      <c r="K69" s="146">
        <f xml:space="preserve"> K53</f>
        <v>0.18</v>
      </c>
    </row>
    <row r="70" spans="1:11" ht="15" hidden="1" customHeight="1" x14ac:dyDescent="0.25">
      <c r="A70" s="566" t="s">
        <v>788</v>
      </c>
      <c r="B70" s="502" t="s">
        <v>788</v>
      </c>
      <c r="C70" s="228">
        <v>7235389</v>
      </c>
      <c r="D70" s="502" t="s">
        <v>788</v>
      </c>
      <c r="E70" s="502" t="s">
        <v>788</v>
      </c>
      <c r="F70" s="502" t="s">
        <v>788</v>
      </c>
      <c r="G70" s="674">
        <f t="shared" si="9"/>
        <v>12910.08</v>
      </c>
      <c r="H70" s="675"/>
      <c r="I70" s="666">
        <v>15744</v>
      </c>
      <c r="J70" s="667">
        <v>15744</v>
      </c>
      <c r="K70" s="146">
        <f t="shared" ref="K70" si="22" xml:space="preserve"> K69</f>
        <v>0.18</v>
      </c>
    </row>
    <row r="71" spans="1:11" ht="21.75" customHeight="1" x14ac:dyDescent="0.25">
      <c r="A71" s="566" t="s">
        <v>789</v>
      </c>
      <c r="B71" s="502" t="s">
        <v>789</v>
      </c>
      <c r="C71" s="228">
        <v>7235391</v>
      </c>
      <c r="D71" s="502" t="s">
        <v>789</v>
      </c>
      <c r="E71" s="502" t="s">
        <v>789</v>
      </c>
      <c r="F71" s="502" t="s">
        <v>789</v>
      </c>
      <c r="G71" s="674">
        <f t="shared" si="9"/>
        <v>12061.380000000001</v>
      </c>
      <c r="H71" s="675"/>
      <c r="I71" s="668">
        <v>14709</v>
      </c>
      <c r="J71" s="669">
        <v>14709</v>
      </c>
      <c r="K71" s="146">
        <f t="shared" ref="K71" si="23" xml:space="preserve"> K44</f>
        <v>0.18</v>
      </c>
    </row>
    <row r="72" spans="1:11" x14ac:dyDescent="0.25">
      <c r="A72" s="566" t="s">
        <v>801</v>
      </c>
      <c r="B72" s="502" t="s">
        <v>801</v>
      </c>
      <c r="C72" s="228">
        <v>7254050</v>
      </c>
      <c r="D72" s="502" t="s">
        <v>801</v>
      </c>
      <c r="E72" s="502" t="s">
        <v>801</v>
      </c>
      <c r="F72" s="502" t="s">
        <v>801</v>
      </c>
      <c r="G72" s="674">
        <f t="shared" si="9"/>
        <v>6719.08</v>
      </c>
      <c r="H72" s="675"/>
      <c r="I72" s="666">
        <v>8194</v>
      </c>
      <c r="J72" s="667">
        <v>8194</v>
      </c>
      <c r="K72" s="146">
        <f t="shared" ref="K72" si="24" xml:space="preserve"> K71</f>
        <v>0.18</v>
      </c>
    </row>
    <row r="73" spans="1:11" ht="15.75" thickBot="1" x14ac:dyDescent="0.3">
      <c r="A73" s="678" t="s">
        <v>802</v>
      </c>
      <c r="B73" s="679" t="s">
        <v>802</v>
      </c>
      <c r="C73" s="233">
        <v>7254074</v>
      </c>
      <c r="D73" s="679" t="s">
        <v>802</v>
      </c>
      <c r="E73" s="679" t="s">
        <v>802</v>
      </c>
      <c r="F73" s="679" t="s">
        <v>802</v>
      </c>
      <c r="G73" s="680">
        <f t="shared" si="9"/>
        <v>6719.08</v>
      </c>
      <c r="H73" s="681"/>
      <c r="I73" s="668">
        <v>8194</v>
      </c>
      <c r="J73" s="669">
        <v>8194</v>
      </c>
      <c r="K73" s="146">
        <f xml:space="preserve"> K53</f>
        <v>0.18</v>
      </c>
    </row>
  </sheetData>
  <mergeCells count="188">
    <mergeCell ref="A73:B73"/>
    <mergeCell ref="D73:F73"/>
    <mergeCell ref="G73:H73"/>
    <mergeCell ref="I73:J73"/>
    <mergeCell ref="A70:B70"/>
    <mergeCell ref="D70:F70"/>
    <mergeCell ref="G70:H70"/>
    <mergeCell ref="I70:J70"/>
    <mergeCell ref="A71:B71"/>
    <mergeCell ref="D71:F71"/>
    <mergeCell ref="G71:H71"/>
    <mergeCell ref="I71:J71"/>
    <mergeCell ref="A72:B72"/>
    <mergeCell ref="D72:F72"/>
    <mergeCell ref="G72:H72"/>
    <mergeCell ref="I72:J72"/>
    <mergeCell ref="A33:B33"/>
    <mergeCell ref="D33:F33"/>
    <mergeCell ref="G33:H33"/>
    <mergeCell ref="A34:B34"/>
    <mergeCell ref="D34:F34"/>
    <mergeCell ref="G34:H34"/>
    <mergeCell ref="D39:F39"/>
    <mergeCell ref="A39:B39"/>
    <mergeCell ref="G39:H39"/>
    <mergeCell ref="A37:B37"/>
    <mergeCell ref="D37:F37"/>
    <mergeCell ref="G37:H37"/>
    <mergeCell ref="A35:B35"/>
    <mergeCell ref="D35:F35"/>
    <mergeCell ref="G35:H35"/>
    <mergeCell ref="A36:B36"/>
    <mergeCell ref="D36:F36"/>
    <mergeCell ref="G36:H36"/>
    <mergeCell ref="A69:B69"/>
    <mergeCell ref="D69:F69"/>
    <mergeCell ref="G69:H69"/>
    <mergeCell ref="A65:B65"/>
    <mergeCell ref="D65:F65"/>
    <mergeCell ref="G65:H65"/>
    <mergeCell ref="A66:B66"/>
    <mergeCell ref="D66:F66"/>
    <mergeCell ref="G66:H66"/>
    <mergeCell ref="A68:B68"/>
    <mergeCell ref="D68:F68"/>
    <mergeCell ref="G68:H68"/>
    <mergeCell ref="A63:B63"/>
    <mergeCell ref="D63:F63"/>
    <mergeCell ref="G63:H63"/>
    <mergeCell ref="A60:B60"/>
    <mergeCell ref="D60:F60"/>
    <mergeCell ref="G60:H60"/>
    <mergeCell ref="A67:B67"/>
    <mergeCell ref="D67:F67"/>
    <mergeCell ref="G67:H67"/>
    <mergeCell ref="A64:B64"/>
    <mergeCell ref="D64:F64"/>
    <mergeCell ref="G64:H64"/>
    <mergeCell ref="A58:B58"/>
    <mergeCell ref="D58:F58"/>
    <mergeCell ref="G58:H58"/>
    <mergeCell ref="A57:B57"/>
    <mergeCell ref="D57:F57"/>
    <mergeCell ref="G57:H57"/>
    <mergeCell ref="A62:B62"/>
    <mergeCell ref="D62:F62"/>
    <mergeCell ref="G62:H62"/>
    <mergeCell ref="A59:B59"/>
    <mergeCell ref="D59:F59"/>
    <mergeCell ref="G59:H59"/>
    <mergeCell ref="A61:B61"/>
    <mergeCell ref="D61:F61"/>
    <mergeCell ref="G61:H61"/>
    <mergeCell ref="A55:B55"/>
    <mergeCell ref="D55:F55"/>
    <mergeCell ref="G55:H55"/>
    <mergeCell ref="A56:B56"/>
    <mergeCell ref="D56:F56"/>
    <mergeCell ref="G56:H56"/>
    <mergeCell ref="A53:B53"/>
    <mergeCell ref="D53:F53"/>
    <mergeCell ref="G53:H53"/>
    <mergeCell ref="A54:B54"/>
    <mergeCell ref="D54:F54"/>
    <mergeCell ref="G54:H54"/>
    <mergeCell ref="A45:B45"/>
    <mergeCell ref="D45:F45"/>
    <mergeCell ref="G45:H45"/>
    <mergeCell ref="A51:B52"/>
    <mergeCell ref="C51:C52"/>
    <mergeCell ref="D51:F52"/>
    <mergeCell ref="G51:H52"/>
    <mergeCell ref="A43:B43"/>
    <mergeCell ref="D43:F43"/>
    <mergeCell ref="G43:H43"/>
    <mergeCell ref="A44:B44"/>
    <mergeCell ref="D44:F44"/>
    <mergeCell ref="G44:H44"/>
    <mergeCell ref="A41:B41"/>
    <mergeCell ref="D41:F41"/>
    <mergeCell ref="G41:H41"/>
    <mergeCell ref="A42:B42"/>
    <mergeCell ref="D42:F42"/>
    <mergeCell ref="G42:H42"/>
    <mergeCell ref="A38:B38"/>
    <mergeCell ref="D38:F38"/>
    <mergeCell ref="G38:H38"/>
    <mergeCell ref="A40:B40"/>
    <mergeCell ref="D40:F40"/>
    <mergeCell ref="G40:H40"/>
    <mergeCell ref="A32:B32"/>
    <mergeCell ref="D32:F32"/>
    <mergeCell ref="G32:H32"/>
    <mergeCell ref="A29:B29"/>
    <mergeCell ref="D29:F29"/>
    <mergeCell ref="G29:H29"/>
    <mergeCell ref="A31:B31"/>
    <mergeCell ref="D31:F31"/>
    <mergeCell ref="G31:H31"/>
    <mergeCell ref="A30:B30"/>
    <mergeCell ref="D30:F30"/>
    <mergeCell ref="G30:H30"/>
    <mergeCell ref="A27:B27"/>
    <mergeCell ref="D27:F27"/>
    <mergeCell ref="G27:H27"/>
    <mergeCell ref="A28:B28"/>
    <mergeCell ref="D28:F28"/>
    <mergeCell ref="G28:H28"/>
    <mergeCell ref="A24:B25"/>
    <mergeCell ref="C24:C25"/>
    <mergeCell ref="D24:F25"/>
    <mergeCell ref="G24:H25"/>
    <mergeCell ref="A26:B26"/>
    <mergeCell ref="D26:F26"/>
    <mergeCell ref="G26:H26"/>
    <mergeCell ref="D1:H2"/>
    <mergeCell ref="D4:H4"/>
    <mergeCell ref="D6:H6"/>
    <mergeCell ref="A8:C8"/>
    <mergeCell ref="D8:E8"/>
    <mergeCell ref="G8:H8"/>
    <mergeCell ref="A14:D14"/>
    <mergeCell ref="A15:C15"/>
    <mergeCell ref="E15:H15"/>
    <mergeCell ref="D11:E11"/>
    <mergeCell ref="G11:H11"/>
    <mergeCell ref="A20:C20"/>
    <mergeCell ref="E20:H20"/>
    <mergeCell ref="A21:C21"/>
    <mergeCell ref="E21:H21"/>
    <mergeCell ref="A9:C9"/>
    <mergeCell ref="D9:E9"/>
    <mergeCell ref="G9:H9"/>
    <mergeCell ref="A23:D23"/>
    <mergeCell ref="E23:F23"/>
    <mergeCell ref="G23:H23"/>
    <mergeCell ref="A16:C16"/>
    <mergeCell ref="E16:H16"/>
    <mergeCell ref="A17:C17"/>
    <mergeCell ref="E17:H17"/>
    <mergeCell ref="E18:H18"/>
    <mergeCell ref="A19:C19"/>
    <mergeCell ref="E19:H19"/>
    <mergeCell ref="A10:C10"/>
    <mergeCell ref="D10:E10"/>
    <mergeCell ref="G10:H10"/>
    <mergeCell ref="A12:C12"/>
    <mergeCell ref="D12:E12"/>
    <mergeCell ref="G12:H12"/>
    <mergeCell ref="A11:C11"/>
    <mergeCell ref="I51:J52"/>
    <mergeCell ref="I53:J53"/>
    <mergeCell ref="I54:J54"/>
    <mergeCell ref="I55:J55"/>
    <mergeCell ref="I56:J56"/>
    <mergeCell ref="I57:J57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&amp;C&amp;9Doosan Infracore Construction Equipment 
2905 Shawnee Industrial Way Suwanee, GA 30024 USA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1"/>
  <sheetViews>
    <sheetView view="pageLayout" zoomScaleNormal="100" workbookViewId="0">
      <selection activeCell="F11" sqref="F11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8" customWidth="1"/>
    <col min="7" max="7" width="5.85546875" customWidth="1"/>
    <col min="8" max="8" width="6.7109375" style="159" customWidth="1"/>
    <col min="9" max="11" width="9.140625" hidden="1" customWidth="1"/>
    <col min="12" max="12" width="0" hidden="1" customWidth="1"/>
  </cols>
  <sheetData>
    <row r="1" spans="1:8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5.7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6.5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594" t="s">
        <v>172</v>
      </c>
      <c r="B8" s="595"/>
      <c r="C8" s="595"/>
      <c r="D8" s="595" t="s">
        <v>173</v>
      </c>
      <c r="E8" s="595"/>
      <c r="F8" s="238" t="s">
        <v>174</v>
      </c>
      <c r="G8" s="596" t="s">
        <v>751</v>
      </c>
      <c r="H8" s="597"/>
    </row>
    <row r="9" spans="1:8" x14ac:dyDescent="0.25">
      <c r="A9" s="427" t="s">
        <v>1253</v>
      </c>
      <c r="B9" s="428" t="s">
        <v>1253</v>
      </c>
      <c r="C9" s="428" t="s">
        <v>1253</v>
      </c>
      <c r="D9" s="428" t="s">
        <v>628</v>
      </c>
      <c r="E9" s="428"/>
      <c r="F9" s="158">
        <f xml:space="preserve"> 'Price Index'!G10:G10</f>
        <v>0.18</v>
      </c>
      <c r="G9" s="585">
        <f>SUM('Price Index'!F37-'Price Index'!F37*'Price Index'!G10)</f>
        <v>237347.93400000001</v>
      </c>
      <c r="H9" s="586"/>
    </row>
    <row r="10" spans="1:8" x14ac:dyDescent="0.25">
      <c r="A10" s="427" t="s">
        <v>1261</v>
      </c>
      <c r="B10" s="428" t="s">
        <v>1261</v>
      </c>
      <c r="C10" s="428" t="s">
        <v>1261</v>
      </c>
      <c r="D10" s="428" t="s">
        <v>629</v>
      </c>
      <c r="E10" s="428"/>
      <c r="F10" s="158">
        <f xml:space="preserve"> 'Price Index'!G10:G10</f>
        <v>0.18</v>
      </c>
      <c r="G10" s="585">
        <f>SUM('Price Index'!F38-'Price Index'!F38*'Price Index'!G11)</f>
        <v>240793.90199999997</v>
      </c>
      <c r="H10" s="586"/>
    </row>
    <row r="11" spans="1:8" x14ac:dyDescent="0.25">
      <c r="A11" s="427" t="s">
        <v>1244</v>
      </c>
      <c r="B11" s="428" t="s">
        <v>1244</v>
      </c>
      <c r="C11" s="428" t="s">
        <v>1244</v>
      </c>
      <c r="D11" s="428" t="s">
        <v>630</v>
      </c>
      <c r="E11" s="428"/>
      <c r="F11" s="158">
        <f xml:space="preserve"> F9</f>
        <v>0.18</v>
      </c>
      <c r="G11" s="585">
        <f>SUM('Price Index'!F39-'Price Index'!F39*'Price Index'!G12)</f>
        <v>238894.31460000004</v>
      </c>
      <c r="H11" s="586"/>
    </row>
    <row r="12" spans="1:8" ht="15.75" thickBot="1" x14ac:dyDescent="0.3">
      <c r="A12" s="446" t="s">
        <v>1267</v>
      </c>
      <c r="B12" s="447" t="s">
        <v>1267</v>
      </c>
      <c r="C12" s="447" t="s">
        <v>1267</v>
      </c>
      <c r="D12" s="447" t="s">
        <v>631</v>
      </c>
      <c r="E12" s="447"/>
      <c r="F12" s="132">
        <f xml:space="preserve"> F9</f>
        <v>0.18</v>
      </c>
      <c r="G12" s="448">
        <f>SUM('Price Index'!F40-'Price Index'!F40*'Price Index'!G13)</f>
        <v>242340.28260000001</v>
      </c>
      <c r="H12" s="449"/>
    </row>
    <row r="13" spans="1:8" ht="15.75" thickBot="1" x14ac:dyDescent="0.3"/>
    <row r="14" spans="1:8" ht="15.75" x14ac:dyDescent="0.25">
      <c r="A14" s="436" t="s">
        <v>175</v>
      </c>
      <c r="B14" s="437"/>
      <c r="C14" s="437"/>
      <c r="D14" s="437"/>
      <c r="E14" s="130"/>
      <c r="F14" s="130"/>
      <c r="G14" s="130"/>
    </row>
    <row r="15" spans="1:8" x14ac:dyDescent="0.25">
      <c r="A15" s="438" t="s">
        <v>269</v>
      </c>
      <c r="B15" s="439"/>
      <c r="C15" s="439"/>
      <c r="D15" s="135"/>
      <c r="E15" s="440" t="s">
        <v>276</v>
      </c>
      <c r="F15" s="440"/>
      <c r="G15" s="440"/>
      <c r="H15" s="441"/>
    </row>
    <row r="16" spans="1:8" x14ac:dyDescent="0.25">
      <c r="A16" s="442" t="s">
        <v>270</v>
      </c>
      <c r="B16" s="443"/>
      <c r="C16" s="443"/>
      <c r="D16" s="136"/>
      <c r="E16" s="444" t="s">
        <v>277</v>
      </c>
      <c r="F16" s="444"/>
      <c r="G16" s="444"/>
      <c r="H16" s="445"/>
    </row>
    <row r="17" spans="1:11" x14ac:dyDescent="0.25">
      <c r="A17" s="442" t="s">
        <v>271</v>
      </c>
      <c r="B17" s="443"/>
      <c r="C17" s="443"/>
      <c r="D17" s="135"/>
      <c r="E17" s="444" t="s">
        <v>278</v>
      </c>
      <c r="F17" s="444"/>
      <c r="G17" s="444"/>
      <c r="H17" s="445"/>
    </row>
    <row r="18" spans="1:11" x14ac:dyDescent="0.25">
      <c r="A18" s="137" t="s">
        <v>298</v>
      </c>
      <c r="B18" s="135"/>
      <c r="C18" s="135"/>
      <c r="D18" s="138"/>
      <c r="E18" s="444" t="s">
        <v>300</v>
      </c>
      <c r="F18" s="444"/>
      <c r="G18" s="444"/>
      <c r="H18" s="445"/>
    </row>
    <row r="19" spans="1:11" x14ac:dyDescent="0.25">
      <c r="A19" s="442" t="s">
        <v>273</v>
      </c>
      <c r="B19" s="443"/>
      <c r="C19" s="443"/>
      <c r="D19" s="136"/>
      <c r="E19" s="444" t="s">
        <v>279</v>
      </c>
      <c r="F19" s="444"/>
      <c r="G19" s="444"/>
      <c r="H19" s="445"/>
    </row>
    <row r="20" spans="1:11" x14ac:dyDescent="0.25">
      <c r="A20" s="442" t="s">
        <v>274</v>
      </c>
      <c r="B20" s="443"/>
      <c r="C20" s="443"/>
      <c r="D20" s="138"/>
      <c r="E20" s="444" t="s">
        <v>280</v>
      </c>
      <c r="F20" s="444"/>
      <c r="G20" s="444"/>
      <c r="H20" s="445"/>
    </row>
    <row r="21" spans="1:11" ht="15.75" thickBot="1" x14ac:dyDescent="0.3">
      <c r="A21" s="465" t="s">
        <v>275</v>
      </c>
      <c r="B21" s="466"/>
      <c r="C21" s="466"/>
      <c r="D21" s="139"/>
      <c r="E21" s="467" t="s">
        <v>281</v>
      </c>
      <c r="F21" s="467"/>
      <c r="G21" s="467"/>
      <c r="H21" s="468"/>
    </row>
    <row r="22" spans="1:11" x14ac:dyDescent="0.25">
      <c r="A22" s="123"/>
      <c r="B22" s="123"/>
      <c r="C22" s="123"/>
      <c r="D22" s="123"/>
      <c r="E22" s="123"/>
      <c r="F22" s="128"/>
      <c r="G22" s="124"/>
      <c r="H22" s="316"/>
    </row>
    <row r="23" spans="1:11" ht="15.75" thickBot="1" x14ac:dyDescent="0.3">
      <c r="A23" s="134"/>
      <c r="B23" s="134"/>
      <c r="C23" s="134"/>
      <c r="D23" s="134"/>
      <c r="E23" s="134"/>
      <c r="F23" s="134"/>
      <c r="G23" s="134"/>
      <c r="H23" s="317"/>
    </row>
    <row r="24" spans="1:11" x14ac:dyDescent="0.25">
      <c r="A24" s="451" t="s">
        <v>205</v>
      </c>
      <c r="B24" s="452"/>
      <c r="C24" s="455" t="s">
        <v>234</v>
      </c>
      <c r="D24" s="457" t="s">
        <v>172</v>
      </c>
      <c r="E24" s="458"/>
      <c r="F24" s="452"/>
      <c r="G24" s="587" t="s">
        <v>751</v>
      </c>
      <c r="H24" s="588"/>
    </row>
    <row r="25" spans="1:11" ht="21" customHeight="1" x14ac:dyDescent="0.25">
      <c r="A25" s="453"/>
      <c r="B25" s="454"/>
      <c r="C25" s="456"/>
      <c r="D25" s="459"/>
      <c r="E25" s="460"/>
      <c r="F25" s="454"/>
      <c r="G25" s="689"/>
      <c r="H25" s="690"/>
    </row>
    <row r="26" spans="1:11" x14ac:dyDescent="0.25">
      <c r="A26" s="670" t="s">
        <v>726</v>
      </c>
      <c r="B26" s="505" t="s">
        <v>726</v>
      </c>
      <c r="C26" s="229">
        <v>300</v>
      </c>
      <c r="D26" s="505" t="s">
        <v>803</v>
      </c>
      <c r="E26" s="505" t="s">
        <v>803</v>
      </c>
      <c r="F26" s="505" t="s">
        <v>803</v>
      </c>
      <c r="G26" s="671">
        <f>SUM(I26-I26*K26)</f>
        <v>2870</v>
      </c>
      <c r="H26" s="672"/>
      <c r="I26" s="559">
        <v>3500</v>
      </c>
      <c r="J26" s="671">
        <v>3500</v>
      </c>
      <c r="K26" s="146">
        <f xml:space="preserve"> F9</f>
        <v>0.18</v>
      </c>
    </row>
    <row r="27" spans="1:11" x14ac:dyDescent="0.25">
      <c r="A27" s="670" t="s">
        <v>725</v>
      </c>
      <c r="B27" s="505" t="s">
        <v>725</v>
      </c>
      <c r="C27" s="229" t="s">
        <v>493</v>
      </c>
      <c r="D27" s="505" t="s">
        <v>804</v>
      </c>
      <c r="E27" s="505" t="s">
        <v>804</v>
      </c>
      <c r="F27" s="505" t="s">
        <v>804</v>
      </c>
      <c r="G27" s="671">
        <f>SUM(I27-I27*K27)</f>
        <v>10237.700000000001</v>
      </c>
      <c r="H27" s="672"/>
      <c r="I27" s="553">
        <v>12485</v>
      </c>
      <c r="J27" s="686">
        <v>12485</v>
      </c>
      <c r="K27" s="146">
        <f xml:space="preserve"> K26</f>
        <v>0.18</v>
      </c>
    </row>
    <row r="28" spans="1:11" x14ac:dyDescent="0.25">
      <c r="A28" s="670" t="s">
        <v>189</v>
      </c>
      <c r="B28" s="505" t="s">
        <v>189</v>
      </c>
      <c r="C28" s="229" t="s">
        <v>190</v>
      </c>
      <c r="D28" s="505" t="s">
        <v>189</v>
      </c>
      <c r="E28" s="505" t="s">
        <v>189</v>
      </c>
      <c r="F28" s="505" t="s">
        <v>189</v>
      </c>
      <c r="G28" s="671">
        <f t="shared" ref="G28:G45" si="0">SUM(I28-I28*K28)</f>
        <v>2984.8</v>
      </c>
      <c r="H28" s="672"/>
      <c r="I28" s="559">
        <v>3640</v>
      </c>
      <c r="J28" s="671">
        <v>3640</v>
      </c>
      <c r="K28" s="146">
        <f t="shared" ref="K28:K45" si="1" xml:space="preserve"> K27</f>
        <v>0.18</v>
      </c>
    </row>
    <row r="29" spans="1:11" x14ac:dyDescent="0.25">
      <c r="A29" s="670" t="s">
        <v>732</v>
      </c>
      <c r="B29" s="505" t="s">
        <v>732</v>
      </c>
      <c r="C29" s="229" t="s">
        <v>187</v>
      </c>
      <c r="D29" s="505" t="s">
        <v>188</v>
      </c>
      <c r="E29" s="505" t="s">
        <v>188</v>
      </c>
      <c r="F29" s="505" t="s">
        <v>188</v>
      </c>
      <c r="G29" s="671">
        <f t="shared" si="0"/>
        <v>1369.4</v>
      </c>
      <c r="H29" s="672"/>
      <c r="I29" s="553">
        <v>1670</v>
      </c>
      <c r="J29" s="686">
        <v>1670</v>
      </c>
      <c r="K29" s="146">
        <f t="shared" si="1"/>
        <v>0.18</v>
      </c>
    </row>
    <row r="30" spans="1:11" ht="15" customHeight="1" x14ac:dyDescent="0.25">
      <c r="A30" s="670" t="s">
        <v>733</v>
      </c>
      <c r="B30" s="505" t="s">
        <v>733</v>
      </c>
      <c r="C30" s="229" t="s">
        <v>191</v>
      </c>
      <c r="D30" s="505" t="s">
        <v>734</v>
      </c>
      <c r="E30" s="505" t="s">
        <v>734</v>
      </c>
      <c r="F30" s="505" t="s">
        <v>734</v>
      </c>
      <c r="G30" s="671">
        <f t="shared" si="0"/>
        <v>3062.7</v>
      </c>
      <c r="H30" s="672"/>
      <c r="I30" s="559">
        <v>3735</v>
      </c>
      <c r="J30" s="671">
        <v>3735</v>
      </c>
      <c r="K30" s="146">
        <f t="shared" si="1"/>
        <v>0.18</v>
      </c>
    </row>
    <row r="31" spans="1:11" ht="15" customHeight="1" x14ac:dyDescent="0.25">
      <c r="A31" s="643" t="s">
        <v>727</v>
      </c>
      <c r="B31" s="644" t="s">
        <v>727</v>
      </c>
      <c r="C31" s="229" t="s">
        <v>179</v>
      </c>
      <c r="D31" s="687" t="s">
        <v>180</v>
      </c>
      <c r="E31" s="688" t="s">
        <v>180</v>
      </c>
      <c r="F31" s="644" t="s">
        <v>180</v>
      </c>
      <c r="G31" s="671">
        <f t="shared" si="0"/>
        <v>2952</v>
      </c>
      <c r="H31" s="672"/>
      <c r="I31" s="552">
        <v>3600</v>
      </c>
      <c r="J31" s="553">
        <v>3600</v>
      </c>
      <c r="K31" s="146">
        <f t="shared" si="1"/>
        <v>0.18</v>
      </c>
    </row>
    <row r="32" spans="1:11" x14ac:dyDescent="0.25">
      <c r="A32" s="643" t="s">
        <v>810</v>
      </c>
      <c r="B32" s="644" t="s">
        <v>727</v>
      </c>
      <c r="C32" s="229" t="s">
        <v>680</v>
      </c>
      <c r="D32" s="505" t="s">
        <v>779</v>
      </c>
      <c r="E32" s="505" t="s">
        <v>779</v>
      </c>
      <c r="F32" s="505" t="s">
        <v>779</v>
      </c>
      <c r="G32" s="671">
        <f t="shared" si="0"/>
        <v>959.4</v>
      </c>
      <c r="H32" s="672"/>
      <c r="I32" s="559">
        <v>1170</v>
      </c>
      <c r="J32" s="671">
        <v>1170</v>
      </c>
      <c r="K32" s="146">
        <f t="shared" si="1"/>
        <v>0.18</v>
      </c>
    </row>
    <row r="33" spans="1:11" x14ac:dyDescent="0.25">
      <c r="A33" s="670" t="s">
        <v>682</v>
      </c>
      <c r="B33" s="505" t="s">
        <v>682</v>
      </c>
      <c r="C33" s="229" t="s">
        <v>683</v>
      </c>
      <c r="D33" s="505" t="s">
        <v>805</v>
      </c>
      <c r="E33" s="505" t="s">
        <v>805</v>
      </c>
      <c r="F33" s="505" t="s">
        <v>805</v>
      </c>
      <c r="G33" s="671">
        <f t="shared" si="0"/>
        <v>7872</v>
      </c>
      <c r="H33" s="672"/>
      <c r="I33" s="553">
        <v>9600</v>
      </c>
      <c r="J33" s="686">
        <v>9600</v>
      </c>
      <c r="K33" s="146">
        <f t="shared" si="1"/>
        <v>0.18</v>
      </c>
    </row>
    <row r="34" spans="1:11" ht="15" hidden="1" customHeight="1" x14ac:dyDescent="0.25">
      <c r="A34" s="643" t="s">
        <v>728</v>
      </c>
      <c r="B34" s="644" t="s">
        <v>728</v>
      </c>
      <c r="C34" s="229" t="s">
        <v>266</v>
      </c>
      <c r="D34" s="687" t="s">
        <v>806</v>
      </c>
      <c r="E34" s="688" t="s">
        <v>806</v>
      </c>
      <c r="F34" s="644" t="s">
        <v>806</v>
      </c>
      <c r="G34" s="671">
        <f t="shared" si="0"/>
        <v>-4411.6000000000004</v>
      </c>
      <c r="H34" s="672"/>
      <c r="I34" s="558">
        <v>-5380</v>
      </c>
      <c r="J34" s="559">
        <v>-5380</v>
      </c>
      <c r="K34" s="146">
        <f t="shared" si="1"/>
        <v>0.18</v>
      </c>
    </row>
    <row r="35" spans="1:11" x14ac:dyDescent="0.25">
      <c r="A35" s="643" t="s">
        <v>809</v>
      </c>
      <c r="B35" s="644"/>
      <c r="C35" s="229" t="s">
        <v>267</v>
      </c>
      <c r="D35" s="687" t="s">
        <v>268</v>
      </c>
      <c r="E35" s="688" t="s">
        <v>268</v>
      </c>
      <c r="F35" s="644" t="s">
        <v>268</v>
      </c>
      <c r="G35" s="671">
        <f t="shared" si="0"/>
        <v>15875.2</v>
      </c>
      <c r="H35" s="672"/>
      <c r="I35" s="552">
        <v>19360</v>
      </c>
      <c r="J35" s="553">
        <v>19360</v>
      </c>
      <c r="K35" s="146">
        <f t="shared" si="1"/>
        <v>0.18</v>
      </c>
    </row>
    <row r="36" spans="1:11" x14ac:dyDescent="0.25">
      <c r="A36" s="643" t="s">
        <v>809</v>
      </c>
      <c r="B36" s="644"/>
      <c r="C36" s="229" t="s">
        <v>472</v>
      </c>
      <c r="D36" s="505" t="s">
        <v>473</v>
      </c>
      <c r="E36" s="505" t="s">
        <v>473</v>
      </c>
      <c r="F36" s="505" t="s">
        <v>473</v>
      </c>
      <c r="G36" s="671">
        <f t="shared" si="0"/>
        <v>7732.6</v>
      </c>
      <c r="H36" s="672"/>
      <c r="I36" s="559">
        <v>9430</v>
      </c>
      <c r="J36" s="671">
        <v>9430</v>
      </c>
      <c r="K36" s="146">
        <f t="shared" si="1"/>
        <v>0.18</v>
      </c>
    </row>
    <row r="37" spans="1:11" x14ac:dyDescent="0.25">
      <c r="A37" s="643" t="s">
        <v>809</v>
      </c>
      <c r="B37" s="644"/>
      <c r="C37" s="229" t="s">
        <v>807</v>
      </c>
      <c r="D37" s="505" t="s">
        <v>808</v>
      </c>
      <c r="E37" s="505" t="s">
        <v>808</v>
      </c>
      <c r="F37" s="505" t="s">
        <v>808</v>
      </c>
      <c r="G37" s="671">
        <f t="shared" si="0"/>
        <v>6781.4</v>
      </c>
      <c r="H37" s="672"/>
      <c r="I37" s="553">
        <v>8270</v>
      </c>
      <c r="J37" s="686">
        <v>8270</v>
      </c>
      <c r="K37" s="146">
        <f t="shared" si="1"/>
        <v>0.18</v>
      </c>
    </row>
    <row r="38" spans="1:11" x14ac:dyDescent="0.25">
      <c r="A38" s="670" t="s">
        <v>735</v>
      </c>
      <c r="B38" s="505" t="s">
        <v>735</v>
      </c>
      <c r="C38" s="229" t="s">
        <v>245</v>
      </c>
      <c r="D38" s="505" t="s">
        <v>783</v>
      </c>
      <c r="E38" s="505" t="s">
        <v>783</v>
      </c>
      <c r="F38" s="505" t="s">
        <v>783</v>
      </c>
      <c r="G38" s="671">
        <f t="shared" si="0"/>
        <v>656</v>
      </c>
      <c r="H38" s="672"/>
      <c r="I38" s="559">
        <v>800</v>
      </c>
      <c r="J38" s="671">
        <v>800</v>
      </c>
      <c r="K38" s="146">
        <f t="shared" si="1"/>
        <v>0.18</v>
      </c>
    </row>
    <row r="39" spans="1:11" ht="15" hidden="1" customHeight="1" x14ac:dyDescent="0.25">
      <c r="A39" s="670" t="s">
        <v>737</v>
      </c>
      <c r="B39" s="505" t="s">
        <v>737</v>
      </c>
      <c r="C39" s="229" t="s">
        <v>201</v>
      </c>
      <c r="D39" s="505" t="s">
        <v>202</v>
      </c>
      <c r="E39" s="505" t="s">
        <v>202</v>
      </c>
      <c r="F39" s="505" t="s">
        <v>202</v>
      </c>
      <c r="G39" s="671">
        <f t="shared" si="0"/>
        <v>1271</v>
      </c>
      <c r="H39" s="672"/>
      <c r="I39" s="553">
        <v>1550</v>
      </c>
      <c r="J39" s="686">
        <v>1550</v>
      </c>
      <c r="K39" s="146">
        <f t="shared" si="1"/>
        <v>0.18</v>
      </c>
    </row>
    <row r="40" spans="1:11" x14ac:dyDescent="0.25">
      <c r="A40" s="670" t="s">
        <v>736</v>
      </c>
      <c r="B40" s="505" t="s">
        <v>736</v>
      </c>
      <c r="C40" s="229" t="s">
        <v>489</v>
      </c>
      <c r="D40" s="505" t="s">
        <v>490</v>
      </c>
      <c r="E40" s="505" t="s">
        <v>490</v>
      </c>
      <c r="F40" s="505" t="s">
        <v>490</v>
      </c>
      <c r="G40" s="671">
        <f t="shared" si="0"/>
        <v>442.8</v>
      </c>
      <c r="H40" s="672"/>
      <c r="I40" s="559">
        <v>540</v>
      </c>
      <c r="J40" s="671">
        <v>540</v>
      </c>
      <c r="K40" s="146">
        <f t="shared" si="1"/>
        <v>0.18</v>
      </c>
    </row>
    <row r="41" spans="1:11" x14ac:dyDescent="0.25">
      <c r="A41" s="670" t="s">
        <v>197</v>
      </c>
      <c r="B41" s="505" t="s">
        <v>197</v>
      </c>
      <c r="C41" s="229" t="s">
        <v>198</v>
      </c>
      <c r="D41" s="505" t="s">
        <v>197</v>
      </c>
      <c r="E41" s="505" t="s">
        <v>197</v>
      </c>
      <c r="F41" s="505" t="s">
        <v>197</v>
      </c>
      <c r="G41" s="671">
        <f t="shared" si="0"/>
        <v>225.5</v>
      </c>
      <c r="H41" s="672"/>
      <c r="I41" s="553">
        <v>275</v>
      </c>
      <c r="J41" s="686">
        <v>275</v>
      </c>
      <c r="K41" s="146">
        <f t="shared" si="1"/>
        <v>0.18</v>
      </c>
    </row>
    <row r="42" spans="1:11" x14ac:dyDescent="0.25">
      <c r="A42" s="670" t="s">
        <v>774</v>
      </c>
      <c r="B42" s="505" t="s">
        <v>774</v>
      </c>
      <c r="C42" s="229">
        <v>110</v>
      </c>
      <c r="D42" s="505" t="s">
        <v>492</v>
      </c>
      <c r="E42" s="505" t="s">
        <v>492</v>
      </c>
      <c r="F42" s="505" t="s">
        <v>492</v>
      </c>
      <c r="G42" s="671">
        <f t="shared" si="0"/>
        <v>344.4</v>
      </c>
      <c r="H42" s="672"/>
      <c r="I42" s="559">
        <v>420</v>
      </c>
      <c r="J42" s="671">
        <v>420</v>
      </c>
      <c r="K42" s="146">
        <f t="shared" si="1"/>
        <v>0.18</v>
      </c>
    </row>
    <row r="43" spans="1:11" x14ac:dyDescent="0.25">
      <c r="A43" s="670" t="s">
        <v>796</v>
      </c>
      <c r="B43" s="505" t="s">
        <v>796</v>
      </c>
      <c r="C43" s="229" t="s">
        <v>246</v>
      </c>
      <c r="D43" s="505" t="s">
        <v>247</v>
      </c>
      <c r="E43" s="505" t="s">
        <v>247</v>
      </c>
      <c r="F43" s="505" t="s">
        <v>247</v>
      </c>
      <c r="G43" s="671">
        <f t="shared" si="0"/>
        <v>6560</v>
      </c>
      <c r="H43" s="672"/>
      <c r="I43" s="553">
        <v>8000</v>
      </c>
      <c r="J43" s="686">
        <v>8000</v>
      </c>
      <c r="K43" s="146">
        <f t="shared" si="1"/>
        <v>0.18</v>
      </c>
    </row>
    <row r="44" spans="1:11" x14ac:dyDescent="0.25">
      <c r="A44" s="670" t="s">
        <v>792</v>
      </c>
      <c r="B44" s="505" t="s">
        <v>792</v>
      </c>
      <c r="C44" s="229" t="s">
        <v>681</v>
      </c>
      <c r="D44" s="505" t="s">
        <v>793</v>
      </c>
      <c r="E44" s="505" t="s">
        <v>793</v>
      </c>
      <c r="F44" s="505" t="s">
        <v>793</v>
      </c>
      <c r="G44" s="671">
        <f t="shared" si="0"/>
        <v>4510</v>
      </c>
      <c r="H44" s="672"/>
      <c r="I44" s="559">
        <v>5500</v>
      </c>
      <c r="J44" s="671">
        <v>5500</v>
      </c>
      <c r="K44" s="146">
        <f t="shared" si="1"/>
        <v>0.18</v>
      </c>
    </row>
    <row r="45" spans="1:11" ht="15.75" thickBot="1" x14ac:dyDescent="0.3">
      <c r="A45" s="273" t="s">
        <v>794</v>
      </c>
      <c r="B45" s="274" t="s">
        <v>794</v>
      </c>
      <c r="C45" s="274" t="s">
        <v>245</v>
      </c>
      <c r="D45" s="691" t="s">
        <v>795</v>
      </c>
      <c r="E45" s="692" t="s">
        <v>795</v>
      </c>
      <c r="F45" s="693" t="s">
        <v>795</v>
      </c>
      <c r="G45" s="694">
        <f t="shared" si="0"/>
        <v>2845.4</v>
      </c>
      <c r="H45" s="695"/>
      <c r="I45" s="559">
        <v>3470</v>
      </c>
      <c r="J45" s="671">
        <v>3470</v>
      </c>
      <c r="K45" s="146">
        <f t="shared" si="1"/>
        <v>0.18</v>
      </c>
    </row>
    <row r="49" spans="1:11" ht="15.75" thickBot="1" x14ac:dyDescent="0.3"/>
    <row r="50" spans="1:11" ht="15" customHeight="1" x14ac:dyDescent="0.25">
      <c r="A50" s="477" t="s">
        <v>227</v>
      </c>
      <c r="B50" s="478"/>
      <c r="C50" s="481" t="s">
        <v>234</v>
      </c>
      <c r="D50" s="483" t="s">
        <v>172</v>
      </c>
      <c r="E50" s="484"/>
      <c r="F50" s="485"/>
      <c r="G50" s="587" t="s">
        <v>751</v>
      </c>
      <c r="H50" s="588"/>
    </row>
    <row r="51" spans="1:11" ht="19.5" customHeight="1" thickBot="1" x14ac:dyDescent="0.3">
      <c r="A51" s="479"/>
      <c r="B51" s="480"/>
      <c r="C51" s="482"/>
      <c r="D51" s="486"/>
      <c r="E51" s="487"/>
      <c r="F51" s="488"/>
      <c r="G51" s="689"/>
      <c r="H51" s="690"/>
    </row>
    <row r="52" spans="1:11" x14ac:dyDescent="0.25">
      <c r="A52" s="570" t="s">
        <v>222</v>
      </c>
      <c r="B52" s="571" t="s">
        <v>222</v>
      </c>
      <c r="C52" s="236" t="s">
        <v>221</v>
      </c>
      <c r="D52" s="645" t="s">
        <v>222</v>
      </c>
      <c r="E52" s="645" t="s">
        <v>222</v>
      </c>
      <c r="F52" s="645" t="s">
        <v>222</v>
      </c>
      <c r="G52" s="573">
        <f>SUM(I52-I52*K52)</f>
        <v>104.00059999999999</v>
      </c>
      <c r="H52" s="574"/>
      <c r="I52" s="685">
        <v>126.83</v>
      </c>
      <c r="J52" s="685">
        <v>126.83</v>
      </c>
      <c r="K52" s="265">
        <f xml:space="preserve"> F9</f>
        <v>0.18</v>
      </c>
    </row>
    <row r="53" spans="1:11" x14ac:dyDescent="0.25">
      <c r="A53" s="566" t="s">
        <v>811</v>
      </c>
      <c r="B53" s="502" t="s">
        <v>811</v>
      </c>
      <c r="C53" s="229">
        <v>7203015</v>
      </c>
      <c r="D53" s="505" t="s">
        <v>811</v>
      </c>
      <c r="E53" s="505" t="s">
        <v>811</v>
      </c>
      <c r="F53" s="505" t="s">
        <v>811</v>
      </c>
      <c r="G53" s="492">
        <f>SUM(I53-I53*K53)</f>
        <v>16216.32</v>
      </c>
      <c r="H53" s="500"/>
      <c r="I53" s="685">
        <v>19776</v>
      </c>
      <c r="J53" s="685">
        <v>19776</v>
      </c>
      <c r="K53" s="265">
        <f xml:space="preserve"> K52</f>
        <v>0.18</v>
      </c>
    </row>
    <row r="54" spans="1:11" x14ac:dyDescent="0.25">
      <c r="A54" s="566" t="s">
        <v>812</v>
      </c>
      <c r="B54" s="502" t="s">
        <v>812</v>
      </c>
      <c r="C54" s="229">
        <v>7203016</v>
      </c>
      <c r="D54" s="505" t="s">
        <v>812</v>
      </c>
      <c r="E54" s="505" t="s">
        <v>812</v>
      </c>
      <c r="F54" s="505" t="s">
        <v>812</v>
      </c>
      <c r="G54" s="492">
        <f>SUM(I54-I54*K54)</f>
        <v>13381.58</v>
      </c>
      <c r="H54" s="500"/>
      <c r="I54" s="685">
        <v>16319</v>
      </c>
      <c r="J54" s="685">
        <v>16319</v>
      </c>
      <c r="K54" s="265">
        <f t="shared" ref="K54:K71" si="2" xml:space="preserve"> K53</f>
        <v>0.18</v>
      </c>
    </row>
    <row r="55" spans="1:11" x14ac:dyDescent="0.25">
      <c r="A55" s="566" t="s">
        <v>282</v>
      </c>
      <c r="B55" s="502" t="s">
        <v>282</v>
      </c>
      <c r="C55" s="229">
        <v>7203910</v>
      </c>
      <c r="D55" s="505" t="s">
        <v>282</v>
      </c>
      <c r="E55" s="505" t="s">
        <v>282</v>
      </c>
      <c r="F55" s="505" t="s">
        <v>282</v>
      </c>
      <c r="G55" s="492">
        <f t="shared" ref="G55:G71" si="3">SUM(I55-I55*K55)</f>
        <v>16216.32</v>
      </c>
      <c r="H55" s="500"/>
      <c r="I55" s="685">
        <v>19776</v>
      </c>
      <c r="J55" s="685">
        <v>19776</v>
      </c>
      <c r="K55" s="265">
        <f t="shared" si="2"/>
        <v>0.18</v>
      </c>
    </row>
    <row r="56" spans="1:11" x14ac:dyDescent="0.25">
      <c r="A56" s="566" t="s">
        <v>283</v>
      </c>
      <c r="B56" s="502" t="s">
        <v>283</v>
      </c>
      <c r="C56" s="229">
        <v>7203911</v>
      </c>
      <c r="D56" s="505" t="s">
        <v>283</v>
      </c>
      <c r="E56" s="505" t="s">
        <v>283</v>
      </c>
      <c r="F56" s="505" t="s">
        <v>283</v>
      </c>
      <c r="G56" s="492">
        <f t="shared" si="3"/>
        <v>13380.76</v>
      </c>
      <c r="H56" s="500"/>
      <c r="I56" s="685">
        <v>16318</v>
      </c>
      <c r="J56" s="685">
        <v>16318</v>
      </c>
      <c r="K56" s="265">
        <f t="shared" si="2"/>
        <v>0.18</v>
      </c>
    </row>
    <row r="57" spans="1:11" x14ac:dyDescent="0.25">
      <c r="A57" s="566" t="s">
        <v>287</v>
      </c>
      <c r="B57" s="502" t="s">
        <v>287</v>
      </c>
      <c r="C57" s="229">
        <v>7203912</v>
      </c>
      <c r="D57" s="505" t="s">
        <v>287</v>
      </c>
      <c r="E57" s="505" t="s">
        <v>287</v>
      </c>
      <c r="F57" s="505" t="s">
        <v>287</v>
      </c>
      <c r="G57" s="492">
        <f t="shared" si="3"/>
        <v>17220.82</v>
      </c>
      <c r="H57" s="500"/>
      <c r="I57" s="685">
        <v>21001</v>
      </c>
      <c r="J57" s="685">
        <v>21001</v>
      </c>
      <c r="K57" s="265">
        <f t="shared" si="2"/>
        <v>0.18</v>
      </c>
    </row>
    <row r="58" spans="1:11" x14ac:dyDescent="0.25">
      <c r="A58" s="566" t="s">
        <v>288</v>
      </c>
      <c r="B58" s="502" t="s">
        <v>288</v>
      </c>
      <c r="C58" s="229">
        <v>7203913</v>
      </c>
      <c r="D58" s="505" t="s">
        <v>288</v>
      </c>
      <c r="E58" s="505" t="s">
        <v>288</v>
      </c>
      <c r="F58" s="505" t="s">
        <v>288</v>
      </c>
      <c r="G58" s="492">
        <f t="shared" si="3"/>
        <v>13916.220000000001</v>
      </c>
      <c r="H58" s="500"/>
      <c r="I58" s="685">
        <v>16971</v>
      </c>
      <c r="J58" s="685">
        <v>16971</v>
      </c>
      <c r="K58" s="265">
        <f t="shared" si="2"/>
        <v>0.18</v>
      </c>
    </row>
    <row r="59" spans="1:11" ht="24.75" customHeight="1" x14ac:dyDescent="0.25">
      <c r="A59" s="566" t="s">
        <v>813</v>
      </c>
      <c r="B59" s="502" t="s">
        <v>813</v>
      </c>
      <c r="C59" s="229">
        <v>7203955</v>
      </c>
      <c r="D59" s="505" t="s">
        <v>813</v>
      </c>
      <c r="E59" s="505" t="s">
        <v>813</v>
      </c>
      <c r="F59" s="505" t="s">
        <v>813</v>
      </c>
      <c r="G59" s="492">
        <f t="shared" si="3"/>
        <v>12365.6</v>
      </c>
      <c r="H59" s="500"/>
      <c r="I59" s="685">
        <v>15080</v>
      </c>
      <c r="J59" s="685">
        <v>15080</v>
      </c>
      <c r="K59" s="265">
        <f t="shared" si="2"/>
        <v>0.18</v>
      </c>
    </row>
    <row r="60" spans="1:11" ht="21.75" customHeight="1" x14ac:dyDescent="0.25">
      <c r="A60" s="566" t="s">
        <v>814</v>
      </c>
      <c r="B60" s="502" t="s">
        <v>814</v>
      </c>
      <c r="C60" s="229">
        <v>7203956</v>
      </c>
      <c r="D60" s="505" t="s">
        <v>814</v>
      </c>
      <c r="E60" s="505" t="s">
        <v>814</v>
      </c>
      <c r="F60" s="505" t="s">
        <v>814</v>
      </c>
      <c r="G60" s="492">
        <f t="shared" si="3"/>
        <v>21757.88</v>
      </c>
      <c r="H60" s="500"/>
      <c r="I60" s="685">
        <v>26534</v>
      </c>
      <c r="J60" s="685">
        <v>26534</v>
      </c>
      <c r="K60" s="265">
        <f t="shared" si="2"/>
        <v>0.18</v>
      </c>
    </row>
    <row r="61" spans="1:11" x14ac:dyDescent="0.25">
      <c r="A61" s="566" t="s">
        <v>815</v>
      </c>
      <c r="B61" s="502" t="s">
        <v>815</v>
      </c>
      <c r="C61" s="229">
        <v>7210478</v>
      </c>
      <c r="D61" s="505" t="s">
        <v>815</v>
      </c>
      <c r="E61" s="505" t="s">
        <v>815</v>
      </c>
      <c r="F61" s="505" t="s">
        <v>815</v>
      </c>
      <c r="G61" s="492">
        <f t="shared" si="3"/>
        <v>13916.220000000001</v>
      </c>
      <c r="H61" s="500"/>
      <c r="I61" s="685">
        <v>16971</v>
      </c>
      <c r="J61" s="685">
        <v>16971</v>
      </c>
      <c r="K61" s="265">
        <f t="shared" si="2"/>
        <v>0.18</v>
      </c>
    </row>
    <row r="62" spans="1:11" x14ac:dyDescent="0.25">
      <c r="A62" s="566" t="s">
        <v>816</v>
      </c>
      <c r="B62" s="502" t="s">
        <v>816</v>
      </c>
      <c r="C62" s="229">
        <v>7210479</v>
      </c>
      <c r="D62" s="505" t="s">
        <v>816</v>
      </c>
      <c r="E62" s="505" t="s">
        <v>816</v>
      </c>
      <c r="F62" s="505" t="s">
        <v>816</v>
      </c>
      <c r="G62" s="492">
        <f t="shared" si="3"/>
        <v>17220.82</v>
      </c>
      <c r="H62" s="500"/>
      <c r="I62" s="685">
        <v>21001</v>
      </c>
      <c r="J62" s="685">
        <v>21001</v>
      </c>
      <c r="K62" s="265">
        <f t="shared" si="2"/>
        <v>0.18</v>
      </c>
    </row>
    <row r="63" spans="1:11" x14ac:dyDescent="0.25">
      <c r="A63" s="566" t="s">
        <v>285</v>
      </c>
      <c r="B63" s="502" t="s">
        <v>285</v>
      </c>
      <c r="C63" s="229">
        <v>7224992</v>
      </c>
      <c r="D63" s="505" t="s">
        <v>285</v>
      </c>
      <c r="E63" s="505" t="s">
        <v>285</v>
      </c>
      <c r="F63" s="505" t="s">
        <v>285</v>
      </c>
      <c r="G63" s="492">
        <f t="shared" si="3"/>
        <v>16216.32</v>
      </c>
      <c r="H63" s="500"/>
      <c r="I63" s="685">
        <v>19776</v>
      </c>
      <c r="J63" s="685">
        <v>19776</v>
      </c>
      <c r="K63" s="265">
        <f t="shared" si="2"/>
        <v>0.18</v>
      </c>
    </row>
    <row r="64" spans="1:11" x14ac:dyDescent="0.25">
      <c r="A64" s="566" t="s">
        <v>284</v>
      </c>
      <c r="B64" s="502" t="s">
        <v>284</v>
      </c>
      <c r="C64" s="229">
        <v>7224993</v>
      </c>
      <c r="D64" s="505" t="s">
        <v>284</v>
      </c>
      <c r="E64" s="505" t="s">
        <v>284</v>
      </c>
      <c r="F64" s="505" t="s">
        <v>284</v>
      </c>
      <c r="G64" s="492">
        <f t="shared" si="3"/>
        <v>13380.76</v>
      </c>
      <c r="H64" s="500"/>
      <c r="I64" s="685">
        <v>16318</v>
      </c>
      <c r="J64" s="685">
        <v>16318</v>
      </c>
      <c r="K64" s="265">
        <f t="shared" si="2"/>
        <v>0.18</v>
      </c>
    </row>
    <row r="65" spans="1:11" ht="27.75" customHeight="1" x14ac:dyDescent="0.25">
      <c r="A65" s="566" t="s">
        <v>817</v>
      </c>
      <c r="B65" s="502" t="s">
        <v>817</v>
      </c>
      <c r="C65" s="229">
        <v>7225064</v>
      </c>
      <c r="D65" s="505" t="s">
        <v>817</v>
      </c>
      <c r="E65" s="505" t="s">
        <v>817</v>
      </c>
      <c r="F65" s="505" t="s">
        <v>817</v>
      </c>
      <c r="G65" s="492">
        <f t="shared" si="3"/>
        <v>12365.6</v>
      </c>
      <c r="H65" s="500"/>
      <c r="I65" s="685">
        <v>15080</v>
      </c>
      <c r="J65" s="685">
        <v>15080</v>
      </c>
      <c r="K65" s="265">
        <f t="shared" si="2"/>
        <v>0.18</v>
      </c>
    </row>
    <row r="66" spans="1:11" ht="24" customHeight="1" x14ac:dyDescent="0.25">
      <c r="A66" s="682" t="s">
        <v>818</v>
      </c>
      <c r="B66" s="683" t="s">
        <v>818</v>
      </c>
      <c r="C66" s="275">
        <v>7235384</v>
      </c>
      <c r="D66" s="684" t="s">
        <v>818</v>
      </c>
      <c r="E66" s="684" t="s">
        <v>818</v>
      </c>
      <c r="F66" s="684" t="s">
        <v>818</v>
      </c>
      <c r="G66" s="492">
        <f t="shared" si="3"/>
        <v>14849.380000000001</v>
      </c>
      <c r="H66" s="500"/>
      <c r="I66" s="685">
        <v>18109</v>
      </c>
      <c r="J66" s="685">
        <v>18109</v>
      </c>
      <c r="K66" s="265">
        <f t="shared" si="2"/>
        <v>0.18</v>
      </c>
    </row>
    <row r="67" spans="1:11" ht="30" customHeight="1" x14ac:dyDescent="0.25">
      <c r="A67" s="566" t="s">
        <v>819</v>
      </c>
      <c r="B67" s="502" t="s">
        <v>819</v>
      </c>
      <c r="C67" s="229">
        <v>7235386</v>
      </c>
      <c r="D67" s="505" t="s">
        <v>819</v>
      </c>
      <c r="E67" s="505" t="s">
        <v>819</v>
      </c>
      <c r="F67" s="505" t="s">
        <v>819</v>
      </c>
      <c r="G67" s="492">
        <f t="shared" si="3"/>
        <v>13074.08</v>
      </c>
      <c r="H67" s="500"/>
      <c r="I67" s="685">
        <v>15944</v>
      </c>
      <c r="J67" s="685">
        <v>15944</v>
      </c>
      <c r="K67" s="265">
        <f t="shared" si="2"/>
        <v>0.18</v>
      </c>
    </row>
    <row r="68" spans="1:11" ht="26.25" customHeight="1" x14ac:dyDescent="0.25">
      <c r="A68" s="566" t="s">
        <v>820</v>
      </c>
      <c r="B68" s="502" t="s">
        <v>820</v>
      </c>
      <c r="C68" s="229">
        <v>7235388</v>
      </c>
      <c r="D68" s="505" t="s">
        <v>820</v>
      </c>
      <c r="E68" s="505" t="s">
        <v>820</v>
      </c>
      <c r="F68" s="505" t="s">
        <v>820</v>
      </c>
      <c r="G68" s="492">
        <f t="shared" si="3"/>
        <v>14849.380000000001</v>
      </c>
      <c r="H68" s="500"/>
      <c r="I68" s="685">
        <v>18109</v>
      </c>
      <c r="J68" s="685">
        <v>18109</v>
      </c>
      <c r="K68" s="265">
        <f t="shared" si="2"/>
        <v>0.18</v>
      </c>
    </row>
    <row r="69" spans="1:11" ht="30" customHeight="1" x14ac:dyDescent="0.25">
      <c r="A69" s="566" t="s">
        <v>821</v>
      </c>
      <c r="B69" s="502" t="s">
        <v>821</v>
      </c>
      <c r="C69" s="229">
        <v>7235390</v>
      </c>
      <c r="D69" s="505" t="s">
        <v>821</v>
      </c>
      <c r="E69" s="505" t="s">
        <v>821</v>
      </c>
      <c r="F69" s="505" t="s">
        <v>821</v>
      </c>
      <c r="G69" s="492">
        <f t="shared" si="3"/>
        <v>13074.08</v>
      </c>
      <c r="H69" s="500"/>
      <c r="I69" s="685">
        <v>15944</v>
      </c>
      <c r="J69" s="685">
        <v>15944</v>
      </c>
      <c r="K69" s="265">
        <f t="shared" si="2"/>
        <v>0.18</v>
      </c>
    </row>
    <row r="70" spans="1:11" x14ac:dyDescent="0.25">
      <c r="A70" s="566" t="s">
        <v>822</v>
      </c>
      <c r="B70" s="502" t="s">
        <v>822</v>
      </c>
      <c r="C70" s="229">
        <v>7254051</v>
      </c>
      <c r="D70" s="505" t="s">
        <v>822</v>
      </c>
      <c r="E70" s="505" t="s">
        <v>822</v>
      </c>
      <c r="F70" s="505" t="s">
        <v>822</v>
      </c>
      <c r="G70" s="492">
        <f t="shared" si="3"/>
        <v>8711.68</v>
      </c>
      <c r="H70" s="500"/>
      <c r="I70" s="685">
        <v>10624</v>
      </c>
      <c r="J70" s="685">
        <v>10624</v>
      </c>
      <c r="K70" s="265">
        <f t="shared" si="2"/>
        <v>0.18</v>
      </c>
    </row>
    <row r="71" spans="1:11" ht="15.75" thickBot="1" x14ac:dyDescent="0.3">
      <c r="A71" s="678" t="s">
        <v>823</v>
      </c>
      <c r="B71" s="679" t="s">
        <v>823</v>
      </c>
      <c r="C71" s="234">
        <v>7254075</v>
      </c>
      <c r="D71" s="555" t="s">
        <v>823</v>
      </c>
      <c r="E71" s="555" t="s">
        <v>823</v>
      </c>
      <c r="F71" s="555" t="s">
        <v>823</v>
      </c>
      <c r="G71" s="548">
        <f t="shared" si="3"/>
        <v>7894.96</v>
      </c>
      <c r="H71" s="549"/>
      <c r="I71" s="685">
        <v>9628</v>
      </c>
      <c r="J71" s="685">
        <v>9628</v>
      </c>
      <c r="K71" s="265">
        <f t="shared" si="2"/>
        <v>0.18</v>
      </c>
    </row>
  </sheetData>
  <mergeCells count="199">
    <mergeCell ref="A70:B70"/>
    <mergeCell ref="D70:F70"/>
    <mergeCell ref="G70:H70"/>
    <mergeCell ref="I70:J70"/>
    <mergeCell ref="A71:B71"/>
    <mergeCell ref="D71:F71"/>
    <mergeCell ref="G71:H71"/>
    <mergeCell ref="I71:J71"/>
    <mergeCell ref="D45:F45"/>
    <mergeCell ref="G45:H45"/>
    <mergeCell ref="I45:J45"/>
    <mergeCell ref="A68:B68"/>
    <mergeCell ref="D68:F68"/>
    <mergeCell ref="G68:H68"/>
    <mergeCell ref="I68:J68"/>
    <mergeCell ref="A69:B69"/>
    <mergeCell ref="D69:F69"/>
    <mergeCell ref="G69:H69"/>
    <mergeCell ref="I69:J69"/>
    <mergeCell ref="A57:B57"/>
    <mergeCell ref="D57:F57"/>
    <mergeCell ref="G57:H57"/>
    <mergeCell ref="A59:B59"/>
    <mergeCell ref="D59:F59"/>
    <mergeCell ref="G59:H59"/>
    <mergeCell ref="A60:B60"/>
    <mergeCell ref="D60:F60"/>
    <mergeCell ref="G60:H60"/>
    <mergeCell ref="A58:B58"/>
    <mergeCell ref="D58:F58"/>
    <mergeCell ref="G58:H58"/>
    <mergeCell ref="A63:B63"/>
    <mergeCell ref="D63:F63"/>
    <mergeCell ref="G63:H63"/>
    <mergeCell ref="A61:B61"/>
    <mergeCell ref="D61:F61"/>
    <mergeCell ref="G61:H61"/>
    <mergeCell ref="A62:B62"/>
    <mergeCell ref="D62:F62"/>
    <mergeCell ref="G62:H62"/>
    <mergeCell ref="A54:B54"/>
    <mergeCell ref="D54:F54"/>
    <mergeCell ref="G54:H54"/>
    <mergeCell ref="A55:B55"/>
    <mergeCell ref="D55:F55"/>
    <mergeCell ref="G55:H55"/>
    <mergeCell ref="A53:B53"/>
    <mergeCell ref="D53:F53"/>
    <mergeCell ref="G53:H53"/>
    <mergeCell ref="A50:B51"/>
    <mergeCell ref="C50:C51"/>
    <mergeCell ref="D50:F51"/>
    <mergeCell ref="G50:H51"/>
    <mergeCell ref="A56:B56"/>
    <mergeCell ref="D56:F56"/>
    <mergeCell ref="G56:H56"/>
    <mergeCell ref="A28:B28"/>
    <mergeCell ref="D28:F28"/>
    <mergeCell ref="G28:H28"/>
    <mergeCell ref="A36:B36"/>
    <mergeCell ref="A52:B52"/>
    <mergeCell ref="D52:F52"/>
    <mergeCell ref="G52:H52"/>
    <mergeCell ref="A29:B29"/>
    <mergeCell ref="D29:F29"/>
    <mergeCell ref="G29:H29"/>
    <mergeCell ref="A43:B43"/>
    <mergeCell ref="D43:F43"/>
    <mergeCell ref="G43:H43"/>
    <mergeCell ref="A40:B40"/>
    <mergeCell ref="D40:F40"/>
    <mergeCell ref="G40:H40"/>
    <mergeCell ref="A41:B41"/>
    <mergeCell ref="D41:F41"/>
    <mergeCell ref="A42:B42"/>
    <mergeCell ref="D42:F42"/>
    <mergeCell ref="G42:H42"/>
    <mergeCell ref="A31:B31"/>
    <mergeCell ref="D31:F31"/>
    <mergeCell ref="G31:H31"/>
    <mergeCell ref="D9:E9"/>
    <mergeCell ref="G9:H9"/>
    <mergeCell ref="A14:D14"/>
    <mergeCell ref="A26:B26"/>
    <mergeCell ref="D26:F26"/>
    <mergeCell ref="G26:H26"/>
    <mergeCell ref="A27:B27"/>
    <mergeCell ref="D27:F27"/>
    <mergeCell ref="G27:H27"/>
    <mergeCell ref="G41:H41"/>
    <mergeCell ref="A30:B30"/>
    <mergeCell ref="D30:F30"/>
    <mergeCell ref="G30:H30"/>
    <mergeCell ref="A33:B33"/>
    <mergeCell ref="D33:F33"/>
    <mergeCell ref="G33:H33"/>
    <mergeCell ref="A39:B39"/>
    <mergeCell ref="D1:H2"/>
    <mergeCell ref="D4:H4"/>
    <mergeCell ref="D6:H6"/>
    <mergeCell ref="A8:C8"/>
    <mergeCell ref="D8:E8"/>
    <mergeCell ref="G8:H8"/>
    <mergeCell ref="A24:B25"/>
    <mergeCell ref="C24:C25"/>
    <mergeCell ref="D24:F25"/>
    <mergeCell ref="G24:H25"/>
    <mergeCell ref="A15:C15"/>
    <mergeCell ref="E15:H15"/>
    <mergeCell ref="A16:C16"/>
    <mergeCell ref="A17:C17"/>
    <mergeCell ref="A19:C19"/>
    <mergeCell ref="A20:C20"/>
    <mergeCell ref="A21:C21"/>
    <mergeCell ref="E16:H16"/>
    <mergeCell ref="E17:H17"/>
    <mergeCell ref="E18:H18"/>
    <mergeCell ref="E19:H19"/>
    <mergeCell ref="E20:H20"/>
    <mergeCell ref="E21:H21"/>
    <mergeCell ref="A9:C9"/>
    <mergeCell ref="D39:F39"/>
    <mergeCell ref="G39:H39"/>
    <mergeCell ref="A32:B32"/>
    <mergeCell ref="D32:F32"/>
    <mergeCell ref="G32:H32"/>
    <mergeCell ref="D36:F36"/>
    <mergeCell ref="G36:H36"/>
    <mergeCell ref="A37:B37"/>
    <mergeCell ref="D37:F37"/>
    <mergeCell ref="G37:H37"/>
    <mergeCell ref="A38:B38"/>
    <mergeCell ref="D38:F38"/>
    <mergeCell ref="G38:H38"/>
    <mergeCell ref="A34:B34"/>
    <mergeCell ref="D34:F34"/>
    <mergeCell ref="G34:H34"/>
    <mergeCell ref="A35:B35"/>
    <mergeCell ref="D35:F35"/>
    <mergeCell ref="G35:H35"/>
    <mergeCell ref="I35:J35"/>
    <mergeCell ref="I36:J36"/>
    <mergeCell ref="I37:J37"/>
    <mergeCell ref="I38:J38"/>
    <mergeCell ref="I39:J39"/>
    <mergeCell ref="I40:J40"/>
    <mergeCell ref="I41:J41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63:J63"/>
    <mergeCell ref="I42:J42"/>
    <mergeCell ref="I43:J43"/>
    <mergeCell ref="I52:J52"/>
    <mergeCell ref="I53:J53"/>
    <mergeCell ref="I54:J54"/>
    <mergeCell ref="I55:J55"/>
    <mergeCell ref="I56:J56"/>
    <mergeCell ref="I57:J57"/>
    <mergeCell ref="I58:J58"/>
    <mergeCell ref="A66:B66"/>
    <mergeCell ref="D66:F66"/>
    <mergeCell ref="G66:H66"/>
    <mergeCell ref="I66:J66"/>
    <mergeCell ref="I67:J67"/>
    <mergeCell ref="A67:B67"/>
    <mergeCell ref="D67:F67"/>
    <mergeCell ref="G67:H67"/>
    <mergeCell ref="A44:B44"/>
    <mergeCell ref="D44:F44"/>
    <mergeCell ref="G44:H44"/>
    <mergeCell ref="I44:J44"/>
    <mergeCell ref="A64:B64"/>
    <mergeCell ref="D64:F64"/>
    <mergeCell ref="G64:H64"/>
    <mergeCell ref="I64:J64"/>
    <mergeCell ref="A65:B65"/>
    <mergeCell ref="D65:F65"/>
    <mergeCell ref="G65:H65"/>
    <mergeCell ref="I65:J65"/>
    <mergeCell ref="I59:J59"/>
    <mergeCell ref="I60:J60"/>
    <mergeCell ref="I61:J61"/>
    <mergeCell ref="I62:J62"/>
    <mergeCell ref="A12:C12"/>
    <mergeCell ref="D12:E12"/>
    <mergeCell ref="G12:H12"/>
    <mergeCell ref="A10:C10"/>
    <mergeCell ref="D10:E10"/>
    <mergeCell ref="G10:H10"/>
    <mergeCell ref="A11:C11"/>
    <mergeCell ref="D11:E11"/>
    <mergeCell ref="G11:H11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&amp;C&amp;9Doosan Infracore Construction Equipment 
2905 Shawnee Industrial Way Suwanee, GA 30024 USA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9"/>
  <sheetViews>
    <sheetView view="pageLayout" zoomScaleNormal="100" workbookViewId="0">
      <selection activeCell="F11" sqref="F11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8" customWidth="1"/>
    <col min="7" max="7" width="5.85546875" customWidth="1"/>
    <col min="8" max="8" width="6.7109375" customWidth="1"/>
    <col min="9" max="12" width="9.140625" hidden="1" customWidth="1"/>
    <col min="13" max="13" width="0" hidden="1" customWidth="1"/>
  </cols>
  <sheetData>
    <row r="1" spans="1:8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5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431" t="s">
        <v>172</v>
      </c>
      <c r="B8" s="432"/>
      <c r="C8" s="432"/>
      <c r="D8" s="433" t="s">
        <v>173</v>
      </c>
      <c r="E8" s="432"/>
      <c r="F8" s="238" t="s">
        <v>174</v>
      </c>
      <c r="G8" s="596" t="s">
        <v>751</v>
      </c>
      <c r="H8" s="597"/>
    </row>
    <row r="9" spans="1:8" x14ac:dyDescent="0.25">
      <c r="A9" s="617" t="s">
        <v>1254</v>
      </c>
      <c r="B9" s="561" t="s">
        <v>1254</v>
      </c>
      <c r="C9" s="562" t="s">
        <v>1254</v>
      </c>
      <c r="D9" s="428" t="s">
        <v>632</v>
      </c>
      <c r="E9" s="428"/>
      <c r="F9" s="158">
        <f xml:space="preserve"> 'Price Index'!G10:G10</f>
        <v>0.18</v>
      </c>
      <c r="G9" s="585">
        <f>SUM('Price Index'!F41-'Price Index'!F41*'Price Index'!G10)</f>
        <v>290384.18920000002</v>
      </c>
      <c r="H9" s="586"/>
    </row>
    <row r="10" spans="1:8" x14ac:dyDescent="0.25">
      <c r="A10" s="617" t="s">
        <v>1262</v>
      </c>
      <c r="B10" s="561" t="s">
        <v>1262</v>
      </c>
      <c r="C10" s="562" t="s">
        <v>1262</v>
      </c>
      <c r="D10" s="428" t="s">
        <v>633</v>
      </c>
      <c r="E10" s="428"/>
      <c r="F10" s="158">
        <f xml:space="preserve"> 'Price Index'!G10:G10</f>
        <v>0.18</v>
      </c>
      <c r="G10" s="585">
        <f>SUM('Price Index'!F42-'Price Index'!F42*'Price Index'!G11)</f>
        <v>293847.04920000001</v>
      </c>
      <c r="H10" s="586"/>
    </row>
    <row r="11" spans="1:8" x14ac:dyDescent="0.25">
      <c r="A11" s="617" t="s">
        <v>1245</v>
      </c>
      <c r="B11" s="561" t="s">
        <v>1245</v>
      </c>
      <c r="C11" s="562" t="s">
        <v>1245</v>
      </c>
      <c r="D11" s="428" t="s">
        <v>634</v>
      </c>
      <c r="E11" s="428"/>
      <c r="F11" s="158">
        <f xml:space="preserve"> F9</f>
        <v>0.18</v>
      </c>
      <c r="G11" s="585">
        <f>SUM('Price Index'!F43-'Price Index'!F43*'Price Index'!G12)</f>
        <v>299041.33919999999</v>
      </c>
      <c r="H11" s="586"/>
    </row>
    <row r="12" spans="1:8" ht="15.75" thickBot="1" x14ac:dyDescent="0.3">
      <c r="A12" s="618" t="s">
        <v>1268</v>
      </c>
      <c r="B12" s="619" t="s">
        <v>1268</v>
      </c>
      <c r="C12" s="620" t="s">
        <v>1268</v>
      </c>
      <c r="D12" s="447" t="s">
        <v>635</v>
      </c>
      <c r="E12" s="447"/>
      <c r="F12" s="132">
        <f xml:space="preserve"> F9</f>
        <v>0.18</v>
      </c>
      <c r="G12" s="448">
        <f>SUM('Price Index'!F44-'Price Index'!F44*'Price Index'!G13)</f>
        <v>302504.19920000003</v>
      </c>
      <c r="H12" s="449"/>
    </row>
    <row r="13" spans="1:8" ht="15.75" thickBot="1" x14ac:dyDescent="0.3"/>
    <row r="14" spans="1:8" ht="15.75" x14ac:dyDescent="0.25">
      <c r="A14" s="436" t="s">
        <v>175</v>
      </c>
      <c r="B14" s="437"/>
      <c r="C14" s="437"/>
      <c r="D14" s="437"/>
      <c r="E14" s="130"/>
      <c r="F14" s="130"/>
      <c r="G14" s="130"/>
      <c r="H14" s="131"/>
    </row>
    <row r="15" spans="1:8" x14ac:dyDescent="0.25">
      <c r="A15" s="438" t="s">
        <v>269</v>
      </c>
      <c r="B15" s="439"/>
      <c r="C15" s="439"/>
      <c r="D15" s="135"/>
      <c r="E15" s="440" t="s">
        <v>276</v>
      </c>
      <c r="F15" s="440"/>
      <c r="G15" s="440"/>
      <c r="H15" s="441"/>
    </row>
    <row r="16" spans="1:8" x14ac:dyDescent="0.25">
      <c r="A16" s="442" t="s">
        <v>270</v>
      </c>
      <c r="B16" s="443"/>
      <c r="C16" s="443"/>
      <c r="D16" s="136"/>
      <c r="E16" s="444" t="s">
        <v>277</v>
      </c>
      <c r="F16" s="444"/>
      <c r="G16" s="444"/>
      <c r="H16" s="445"/>
    </row>
    <row r="17" spans="1:11" x14ac:dyDescent="0.25">
      <c r="A17" s="442" t="s">
        <v>271</v>
      </c>
      <c r="B17" s="443"/>
      <c r="C17" s="443"/>
      <c r="D17" s="135"/>
      <c r="E17" s="444" t="s">
        <v>278</v>
      </c>
      <c r="F17" s="444"/>
      <c r="G17" s="444"/>
      <c r="H17" s="445"/>
    </row>
    <row r="18" spans="1:11" x14ac:dyDescent="0.25">
      <c r="A18" s="137" t="s">
        <v>298</v>
      </c>
      <c r="B18" s="135"/>
      <c r="C18" s="135"/>
      <c r="D18" s="138"/>
      <c r="E18" s="444" t="s">
        <v>300</v>
      </c>
      <c r="F18" s="444"/>
      <c r="G18" s="444"/>
      <c r="H18" s="445"/>
    </row>
    <row r="19" spans="1:11" x14ac:dyDescent="0.25">
      <c r="A19" s="442" t="s">
        <v>273</v>
      </c>
      <c r="B19" s="443"/>
      <c r="C19" s="443"/>
      <c r="D19" s="136"/>
      <c r="E19" s="444" t="s">
        <v>279</v>
      </c>
      <c r="F19" s="444"/>
      <c r="G19" s="444"/>
      <c r="H19" s="445"/>
    </row>
    <row r="20" spans="1:11" x14ac:dyDescent="0.25">
      <c r="A20" s="442" t="s">
        <v>274</v>
      </c>
      <c r="B20" s="443"/>
      <c r="C20" s="443"/>
      <c r="D20" s="138"/>
      <c r="E20" s="444" t="s">
        <v>280</v>
      </c>
      <c r="F20" s="444"/>
      <c r="G20" s="444"/>
      <c r="H20" s="445"/>
    </row>
    <row r="21" spans="1:11" ht="15.75" thickBot="1" x14ac:dyDescent="0.3">
      <c r="A21" s="465" t="s">
        <v>275</v>
      </c>
      <c r="B21" s="466"/>
      <c r="C21" s="466"/>
      <c r="D21" s="139"/>
      <c r="E21" s="467" t="s">
        <v>281</v>
      </c>
      <c r="F21" s="467"/>
      <c r="G21" s="467"/>
      <c r="H21" s="468"/>
    </row>
    <row r="22" spans="1:11" x14ac:dyDescent="0.25">
      <c r="A22" s="123"/>
      <c r="B22" s="123"/>
      <c r="C22" s="123"/>
      <c r="D22" s="123"/>
      <c r="E22" s="123"/>
      <c r="F22" s="128"/>
      <c r="G22" s="124"/>
      <c r="H22" s="124"/>
    </row>
    <row r="23" spans="1:11" ht="15.75" thickBot="1" x14ac:dyDescent="0.3">
      <c r="A23" s="134"/>
      <c r="B23" s="134"/>
      <c r="C23" s="134"/>
      <c r="D23" s="134"/>
      <c r="E23" s="134"/>
      <c r="F23" s="134"/>
      <c r="G23" s="134"/>
      <c r="H23" s="134"/>
    </row>
    <row r="24" spans="1:11" x14ac:dyDescent="0.25">
      <c r="A24" s="451" t="s">
        <v>205</v>
      </c>
      <c r="B24" s="452"/>
      <c r="C24" s="455" t="s">
        <v>234</v>
      </c>
      <c r="D24" s="457" t="s">
        <v>172</v>
      </c>
      <c r="E24" s="458"/>
      <c r="F24" s="452"/>
      <c r="G24" s="587" t="s">
        <v>751</v>
      </c>
      <c r="H24" s="588"/>
    </row>
    <row r="25" spans="1:11" ht="18" customHeight="1" x14ac:dyDescent="0.25">
      <c r="A25" s="453"/>
      <c r="B25" s="454"/>
      <c r="C25" s="456"/>
      <c r="D25" s="459"/>
      <c r="E25" s="460"/>
      <c r="F25" s="454"/>
      <c r="G25" s="689"/>
      <c r="H25" s="690"/>
    </row>
    <row r="26" spans="1:11" x14ac:dyDescent="0.25">
      <c r="A26" s="670" t="s">
        <v>726</v>
      </c>
      <c r="B26" s="505">
        <v>300</v>
      </c>
      <c r="C26" s="229">
        <v>300</v>
      </c>
      <c r="D26" s="505" t="s">
        <v>824</v>
      </c>
      <c r="E26" s="505" t="s">
        <v>824</v>
      </c>
      <c r="F26" s="505" t="s">
        <v>824</v>
      </c>
      <c r="G26" s="671">
        <f>SUM(I26-I26*K26)</f>
        <v>2870</v>
      </c>
      <c r="H26" s="672"/>
      <c r="I26" s="559">
        <v>3500</v>
      </c>
      <c r="J26" s="671">
        <v>3500</v>
      </c>
      <c r="K26" s="146">
        <f xml:space="preserve"> F9</f>
        <v>0.18</v>
      </c>
    </row>
    <row r="27" spans="1:11" x14ac:dyDescent="0.25">
      <c r="A27" s="670" t="s">
        <v>725</v>
      </c>
      <c r="B27" s="505" t="s">
        <v>286</v>
      </c>
      <c r="C27" s="229" t="s">
        <v>286</v>
      </c>
      <c r="D27" s="505" t="s">
        <v>825</v>
      </c>
      <c r="E27" s="505" t="s">
        <v>825</v>
      </c>
      <c r="F27" s="505" t="s">
        <v>825</v>
      </c>
      <c r="G27" s="671">
        <f t="shared" ref="G27:G45" si="0">SUM(I27-I27*K27)</f>
        <v>10619</v>
      </c>
      <c r="H27" s="672"/>
      <c r="I27" s="553">
        <v>12950</v>
      </c>
      <c r="J27" s="686">
        <v>12950</v>
      </c>
      <c r="K27" s="146">
        <f xml:space="preserve"> K26</f>
        <v>0.18</v>
      </c>
    </row>
    <row r="28" spans="1:11" x14ac:dyDescent="0.25">
      <c r="A28" s="670" t="s">
        <v>189</v>
      </c>
      <c r="B28" s="505" t="s">
        <v>190</v>
      </c>
      <c r="C28" s="229" t="s">
        <v>190</v>
      </c>
      <c r="D28" s="505" t="s">
        <v>189</v>
      </c>
      <c r="E28" s="505" t="s">
        <v>189</v>
      </c>
      <c r="F28" s="505" t="s">
        <v>189</v>
      </c>
      <c r="G28" s="671">
        <f t="shared" si="0"/>
        <v>2984.8</v>
      </c>
      <c r="H28" s="672"/>
      <c r="I28" s="559">
        <v>3640</v>
      </c>
      <c r="J28" s="671">
        <v>3640</v>
      </c>
      <c r="K28" s="146">
        <f t="shared" ref="K28:K45" si="1" xml:space="preserve"> K27</f>
        <v>0.18</v>
      </c>
    </row>
    <row r="29" spans="1:11" ht="15" hidden="1" customHeight="1" x14ac:dyDescent="0.25">
      <c r="A29" s="670" t="s">
        <v>732</v>
      </c>
      <c r="B29" s="505" t="s">
        <v>187</v>
      </c>
      <c r="C29" s="229" t="s">
        <v>187</v>
      </c>
      <c r="D29" s="505" t="s">
        <v>188</v>
      </c>
      <c r="E29" s="505" t="s">
        <v>188</v>
      </c>
      <c r="F29" s="505" t="s">
        <v>188</v>
      </c>
      <c r="G29" s="671">
        <f t="shared" si="0"/>
        <v>1369.4</v>
      </c>
      <c r="H29" s="672"/>
      <c r="I29" s="553">
        <v>1670</v>
      </c>
      <c r="J29" s="686">
        <v>1670</v>
      </c>
      <c r="K29" s="146">
        <f t="shared" si="1"/>
        <v>0.18</v>
      </c>
    </row>
    <row r="30" spans="1:11" x14ac:dyDescent="0.25">
      <c r="A30" s="670" t="s">
        <v>733</v>
      </c>
      <c r="B30" s="505" t="s">
        <v>191</v>
      </c>
      <c r="C30" s="229" t="s">
        <v>191</v>
      </c>
      <c r="D30" s="505" t="s">
        <v>734</v>
      </c>
      <c r="E30" s="505" t="s">
        <v>734</v>
      </c>
      <c r="F30" s="505" t="s">
        <v>734</v>
      </c>
      <c r="G30" s="671">
        <f t="shared" si="0"/>
        <v>3062.7</v>
      </c>
      <c r="H30" s="672"/>
      <c r="I30" s="559">
        <v>3735</v>
      </c>
      <c r="J30" s="671">
        <v>3735</v>
      </c>
      <c r="K30" s="146">
        <f t="shared" si="1"/>
        <v>0.18</v>
      </c>
    </row>
    <row r="31" spans="1:11" x14ac:dyDescent="0.25">
      <c r="A31" s="670" t="s">
        <v>727</v>
      </c>
      <c r="B31" s="505" t="s">
        <v>179</v>
      </c>
      <c r="C31" s="229" t="s">
        <v>179</v>
      </c>
      <c r="D31" s="505" t="s">
        <v>180</v>
      </c>
      <c r="E31" s="505" t="s">
        <v>180</v>
      </c>
      <c r="F31" s="505" t="s">
        <v>180</v>
      </c>
      <c r="G31" s="671">
        <f t="shared" si="0"/>
        <v>2952</v>
      </c>
      <c r="H31" s="672"/>
      <c r="I31" s="553">
        <v>3600</v>
      </c>
      <c r="J31" s="686">
        <v>3600</v>
      </c>
      <c r="K31" s="146">
        <f t="shared" si="1"/>
        <v>0.18</v>
      </c>
    </row>
    <row r="32" spans="1:11" x14ac:dyDescent="0.25">
      <c r="A32" s="670" t="s">
        <v>830</v>
      </c>
      <c r="B32" s="505" t="s">
        <v>179</v>
      </c>
      <c r="C32" s="229" t="s">
        <v>680</v>
      </c>
      <c r="D32" s="687" t="s">
        <v>779</v>
      </c>
      <c r="E32" s="688" t="s">
        <v>779</v>
      </c>
      <c r="F32" s="644" t="s">
        <v>779</v>
      </c>
      <c r="G32" s="671">
        <f t="shared" si="0"/>
        <v>959.4</v>
      </c>
      <c r="H32" s="672"/>
      <c r="I32" s="558">
        <v>1170</v>
      </c>
      <c r="J32" s="559">
        <v>1170</v>
      </c>
      <c r="K32" s="146">
        <f t="shared" si="1"/>
        <v>0.18</v>
      </c>
    </row>
    <row r="33" spans="1:11" x14ac:dyDescent="0.25">
      <c r="A33" s="670" t="s">
        <v>682</v>
      </c>
      <c r="B33" s="505" t="s">
        <v>683</v>
      </c>
      <c r="C33" s="229" t="s">
        <v>683</v>
      </c>
      <c r="D33" s="505" t="s">
        <v>805</v>
      </c>
      <c r="E33" s="505" t="s">
        <v>805</v>
      </c>
      <c r="F33" s="505" t="s">
        <v>805</v>
      </c>
      <c r="G33" s="671">
        <f t="shared" si="0"/>
        <v>8200</v>
      </c>
      <c r="H33" s="672"/>
      <c r="I33" s="553">
        <v>10000</v>
      </c>
      <c r="J33" s="686">
        <v>10000</v>
      </c>
      <c r="K33" s="146">
        <f t="shared" si="1"/>
        <v>0.18</v>
      </c>
    </row>
    <row r="34" spans="1:11" x14ac:dyDescent="0.25">
      <c r="A34" s="670" t="s">
        <v>728</v>
      </c>
      <c r="B34" s="505" t="s">
        <v>266</v>
      </c>
      <c r="C34" s="229" t="s">
        <v>266</v>
      </c>
      <c r="D34" s="505" t="s">
        <v>806</v>
      </c>
      <c r="E34" s="505" t="s">
        <v>806</v>
      </c>
      <c r="F34" s="505" t="s">
        <v>806</v>
      </c>
      <c r="G34" s="671">
        <f t="shared" si="0"/>
        <v>-4411.6000000000004</v>
      </c>
      <c r="H34" s="672"/>
      <c r="I34" s="559">
        <v>-5380</v>
      </c>
      <c r="J34" s="671">
        <v>-5380</v>
      </c>
      <c r="K34" s="146">
        <f t="shared" si="1"/>
        <v>0.18</v>
      </c>
    </row>
    <row r="35" spans="1:11" x14ac:dyDescent="0.25">
      <c r="A35" s="670" t="s">
        <v>728</v>
      </c>
      <c r="B35" s="505" t="s">
        <v>826</v>
      </c>
      <c r="C35" s="229" t="s">
        <v>267</v>
      </c>
      <c r="D35" s="505" t="s">
        <v>268</v>
      </c>
      <c r="E35" s="505" t="s">
        <v>268</v>
      </c>
      <c r="F35" s="505" t="s">
        <v>268</v>
      </c>
      <c r="G35" s="671">
        <f t="shared" si="0"/>
        <v>15875.2</v>
      </c>
      <c r="H35" s="672"/>
      <c r="I35" s="553">
        <v>19360</v>
      </c>
      <c r="J35" s="686">
        <v>19360</v>
      </c>
      <c r="K35" s="146">
        <f t="shared" si="1"/>
        <v>0.18</v>
      </c>
    </row>
    <row r="36" spans="1:11" x14ac:dyDescent="0.25">
      <c r="A36" s="670" t="s">
        <v>728</v>
      </c>
      <c r="B36" s="505" t="s">
        <v>827</v>
      </c>
      <c r="C36" s="229" t="s">
        <v>472</v>
      </c>
      <c r="D36" s="687" t="s">
        <v>473</v>
      </c>
      <c r="E36" s="688" t="s">
        <v>473</v>
      </c>
      <c r="F36" s="644" t="s">
        <v>473</v>
      </c>
      <c r="G36" s="671">
        <f t="shared" si="0"/>
        <v>7732.6</v>
      </c>
      <c r="H36" s="672"/>
      <c r="I36" s="558">
        <v>9430</v>
      </c>
      <c r="J36" s="559">
        <v>9430</v>
      </c>
      <c r="K36" s="146">
        <f t="shared" si="1"/>
        <v>0.18</v>
      </c>
    </row>
    <row r="37" spans="1:11" x14ac:dyDescent="0.25">
      <c r="A37" s="670" t="s">
        <v>728</v>
      </c>
      <c r="B37" s="505" t="s">
        <v>828</v>
      </c>
      <c r="C37" s="229" t="s">
        <v>807</v>
      </c>
      <c r="D37" s="505" t="s">
        <v>808</v>
      </c>
      <c r="E37" s="505" t="s">
        <v>808</v>
      </c>
      <c r="F37" s="505" t="s">
        <v>808</v>
      </c>
      <c r="G37" s="671">
        <f t="shared" si="0"/>
        <v>6781.4</v>
      </c>
      <c r="H37" s="672"/>
      <c r="I37" s="553">
        <v>8270</v>
      </c>
      <c r="J37" s="686">
        <v>8270</v>
      </c>
      <c r="K37" s="146">
        <f t="shared" si="1"/>
        <v>0.18</v>
      </c>
    </row>
    <row r="38" spans="1:11" ht="15" hidden="1" customHeight="1" x14ac:dyDescent="0.25">
      <c r="A38" s="670" t="s">
        <v>728</v>
      </c>
      <c r="B38" s="505" t="s">
        <v>829</v>
      </c>
      <c r="C38" s="229" t="s">
        <v>245</v>
      </c>
      <c r="D38" s="505" t="s">
        <v>783</v>
      </c>
      <c r="E38" s="505" t="s">
        <v>783</v>
      </c>
      <c r="F38" s="505" t="s">
        <v>783</v>
      </c>
      <c r="G38" s="671">
        <f t="shared" si="0"/>
        <v>656</v>
      </c>
      <c r="H38" s="672"/>
      <c r="I38" s="559">
        <v>800</v>
      </c>
      <c r="J38" s="671">
        <v>800</v>
      </c>
      <c r="K38" s="146">
        <f t="shared" si="1"/>
        <v>0.18</v>
      </c>
    </row>
    <row r="39" spans="1:11" x14ac:dyDescent="0.25">
      <c r="A39" s="670" t="s">
        <v>737</v>
      </c>
      <c r="B39" s="505" t="s">
        <v>201</v>
      </c>
      <c r="C39" s="229" t="s">
        <v>201</v>
      </c>
      <c r="D39" s="505" t="s">
        <v>202</v>
      </c>
      <c r="E39" s="505" t="s">
        <v>202</v>
      </c>
      <c r="F39" s="505" t="s">
        <v>202</v>
      </c>
      <c r="G39" s="671">
        <f t="shared" si="0"/>
        <v>1271</v>
      </c>
      <c r="H39" s="672"/>
      <c r="I39" s="553">
        <v>1550</v>
      </c>
      <c r="J39" s="686">
        <v>1550</v>
      </c>
      <c r="K39" s="146">
        <f t="shared" si="1"/>
        <v>0.18</v>
      </c>
    </row>
    <row r="40" spans="1:11" x14ac:dyDescent="0.25">
      <c r="A40" s="670" t="s">
        <v>736</v>
      </c>
      <c r="B40" s="505" t="s">
        <v>489</v>
      </c>
      <c r="C40" s="229" t="s">
        <v>489</v>
      </c>
      <c r="D40" s="505" t="s">
        <v>490</v>
      </c>
      <c r="E40" s="505" t="s">
        <v>490</v>
      </c>
      <c r="F40" s="505" t="s">
        <v>490</v>
      </c>
      <c r="G40" s="671">
        <f t="shared" si="0"/>
        <v>442.8</v>
      </c>
      <c r="H40" s="672"/>
      <c r="I40" s="559">
        <v>540</v>
      </c>
      <c r="J40" s="671">
        <v>540</v>
      </c>
      <c r="K40" s="146">
        <f t="shared" si="1"/>
        <v>0.18</v>
      </c>
    </row>
    <row r="41" spans="1:11" x14ac:dyDescent="0.25">
      <c r="A41" s="643" t="s">
        <v>197</v>
      </c>
      <c r="B41" s="644" t="s">
        <v>198</v>
      </c>
      <c r="C41" s="229" t="s">
        <v>198</v>
      </c>
      <c r="D41" s="687" t="s">
        <v>197</v>
      </c>
      <c r="E41" s="688" t="s">
        <v>197</v>
      </c>
      <c r="F41" s="644" t="s">
        <v>197</v>
      </c>
      <c r="G41" s="671">
        <f t="shared" si="0"/>
        <v>225.5</v>
      </c>
      <c r="H41" s="672"/>
      <c r="I41" s="552">
        <v>275</v>
      </c>
      <c r="J41" s="553">
        <v>275</v>
      </c>
      <c r="K41" s="146">
        <f t="shared" si="1"/>
        <v>0.18</v>
      </c>
    </row>
    <row r="42" spans="1:11" ht="15" hidden="1" customHeight="1" x14ac:dyDescent="0.25">
      <c r="A42" s="670" t="s">
        <v>774</v>
      </c>
      <c r="B42" s="505">
        <v>110</v>
      </c>
      <c r="C42" s="229">
        <v>110</v>
      </c>
      <c r="D42" s="505" t="s">
        <v>492</v>
      </c>
      <c r="E42" s="505" t="s">
        <v>492</v>
      </c>
      <c r="F42" s="505" t="s">
        <v>492</v>
      </c>
      <c r="G42" s="671">
        <f t="shared" si="0"/>
        <v>344.4</v>
      </c>
      <c r="H42" s="672"/>
      <c r="I42" s="559">
        <v>420</v>
      </c>
      <c r="J42" s="671">
        <v>420</v>
      </c>
      <c r="K42" s="146">
        <f t="shared" si="1"/>
        <v>0.18</v>
      </c>
    </row>
    <row r="43" spans="1:11" x14ac:dyDescent="0.25">
      <c r="A43" s="670" t="s">
        <v>796</v>
      </c>
      <c r="B43" s="505" t="s">
        <v>246</v>
      </c>
      <c r="C43" s="229" t="s">
        <v>246</v>
      </c>
      <c r="D43" s="505" t="s">
        <v>247</v>
      </c>
      <c r="E43" s="505" t="s">
        <v>247</v>
      </c>
      <c r="F43" s="505" t="s">
        <v>247</v>
      </c>
      <c r="G43" s="671">
        <f t="shared" si="0"/>
        <v>6560</v>
      </c>
      <c r="H43" s="672"/>
      <c r="I43" s="553">
        <v>8000</v>
      </c>
      <c r="J43" s="686">
        <v>8000</v>
      </c>
      <c r="K43" s="146">
        <f t="shared" si="1"/>
        <v>0.18</v>
      </c>
    </row>
    <row r="44" spans="1:11" x14ac:dyDescent="0.25">
      <c r="A44" s="670" t="s">
        <v>792</v>
      </c>
      <c r="B44" s="505" t="s">
        <v>681</v>
      </c>
      <c r="C44" s="229" t="s">
        <v>681</v>
      </c>
      <c r="D44" s="505" t="s">
        <v>793</v>
      </c>
      <c r="E44" s="505" t="s">
        <v>793</v>
      </c>
      <c r="F44" s="505" t="s">
        <v>793</v>
      </c>
      <c r="G44" s="671">
        <f t="shared" si="0"/>
        <v>4510</v>
      </c>
      <c r="H44" s="672"/>
      <c r="I44" s="559">
        <v>5500</v>
      </c>
      <c r="J44" s="671">
        <v>5500</v>
      </c>
      <c r="K44" s="146">
        <f t="shared" si="1"/>
        <v>0.18</v>
      </c>
    </row>
    <row r="45" spans="1:11" ht="15.75" thickBot="1" x14ac:dyDescent="0.3">
      <c r="A45" s="698" t="s">
        <v>794</v>
      </c>
      <c r="B45" s="555" t="s">
        <v>245</v>
      </c>
      <c r="C45" s="234" t="s">
        <v>245</v>
      </c>
      <c r="D45" s="555" t="s">
        <v>795</v>
      </c>
      <c r="E45" s="555" t="s">
        <v>795</v>
      </c>
      <c r="F45" s="555" t="s">
        <v>795</v>
      </c>
      <c r="G45" s="694">
        <f t="shared" si="0"/>
        <v>2845.4</v>
      </c>
      <c r="H45" s="695"/>
      <c r="I45" s="699">
        <v>3470</v>
      </c>
      <c r="J45" s="700">
        <v>3470</v>
      </c>
      <c r="K45" s="146">
        <f t="shared" si="1"/>
        <v>0.18</v>
      </c>
    </row>
    <row r="46" spans="1:11" s="159" customFormat="1" ht="15.75" customHeight="1" x14ac:dyDescent="0.25">
      <c r="A46" s="701"/>
      <c r="B46" s="701"/>
      <c r="C46" s="239"/>
      <c r="D46" s="701"/>
      <c r="E46" s="701"/>
      <c r="F46" s="701"/>
      <c r="G46" s="702"/>
      <c r="H46" s="702"/>
      <c r="I46" s="702"/>
      <c r="J46" s="702"/>
      <c r="K46" s="260"/>
    </row>
    <row r="47" spans="1:11" s="159" customFormat="1" ht="15.75" customHeight="1" x14ac:dyDescent="0.25">
      <c r="A47" s="701"/>
      <c r="B47" s="701"/>
      <c r="C47" s="239"/>
      <c r="D47" s="701"/>
      <c r="E47" s="701"/>
      <c r="F47" s="701"/>
      <c r="G47" s="702"/>
      <c r="H47" s="702"/>
      <c r="I47" s="702"/>
      <c r="J47" s="702"/>
      <c r="K47" s="260"/>
    </row>
    <row r="48" spans="1:11" s="159" customFormat="1" ht="15.75" customHeight="1" x14ac:dyDescent="0.25">
      <c r="A48" s="701"/>
      <c r="B48" s="701"/>
      <c r="C48" s="239"/>
      <c r="D48" s="701"/>
      <c r="E48" s="701"/>
      <c r="F48" s="701"/>
      <c r="G48" s="702"/>
      <c r="H48" s="702"/>
      <c r="I48" s="702"/>
      <c r="J48" s="702"/>
      <c r="K48" s="260"/>
    </row>
    <row r="49" spans="1:13" ht="15.75" customHeight="1" x14ac:dyDescent="0.25"/>
    <row r="50" spans="1:13" ht="15.75" thickBot="1" x14ac:dyDescent="0.3"/>
    <row r="51" spans="1:13" ht="15" customHeight="1" x14ac:dyDescent="0.25">
      <c r="A51" s="477" t="s">
        <v>227</v>
      </c>
      <c r="B51" s="478"/>
      <c r="C51" s="481" t="s">
        <v>234</v>
      </c>
      <c r="D51" s="483" t="s">
        <v>172</v>
      </c>
      <c r="E51" s="484"/>
      <c r="F51" s="485"/>
      <c r="G51" s="587" t="s">
        <v>751</v>
      </c>
      <c r="H51" s="588"/>
    </row>
    <row r="52" spans="1:13" ht="20.25" customHeight="1" thickBot="1" x14ac:dyDescent="0.3">
      <c r="A52" s="479"/>
      <c r="B52" s="480"/>
      <c r="C52" s="482"/>
      <c r="D52" s="486"/>
      <c r="E52" s="487"/>
      <c r="F52" s="488"/>
      <c r="G52" s="696"/>
      <c r="H52" s="697"/>
    </row>
    <row r="53" spans="1:13" x14ac:dyDescent="0.25">
      <c r="A53" s="570" t="s">
        <v>222</v>
      </c>
      <c r="B53" s="571" t="s">
        <v>222</v>
      </c>
      <c r="C53" s="236" t="s">
        <v>221</v>
      </c>
      <c r="D53" s="572" t="s">
        <v>222</v>
      </c>
      <c r="E53" s="572" t="s">
        <v>222</v>
      </c>
      <c r="F53" s="572" t="s">
        <v>222</v>
      </c>
      <c r="G53" s="573">
        <f>SUM(I53-I53*K53)</f>
        <v>104.00059999999999</v>
      </c>
      <c r="H53" s="574"/>
      <c r="I53" s="262">
        <v>126.83</v>
      </c>
      <c r="J53" s="277"/>
      <c r="K53" s="146">
        <f xml:space="preserve"> F9</f>
        <v>0.18</v>
      </c>
      <c r="M53" s="262">
        <v>126.83</v>
      </c>
    </row>
    <row r="54" spans="1:13" x14ac:dyDescent="0.25">
      <c r="A54" s="566" t="s">
        <v>831</v>
      </c>
      <c r="B54" s="502" t="s">
        <v>831</v>
      </c>
      <c r="C54" s="229">
        <v>7203017</v>
      </c>
      <c r="D54" s="567" t="s">
        <v>831</v>
      </c>
      <c r="E54" s="567" t="s">
        <v>831</v>
      </c>
      <c r="F54" s="567" t="s">
        <v>831</v>
      </c>
      <c r="G54" s="492">
        <f t="shared" ref="G54:G76" si="2">SUM(I54-I54*K54)</f>
        <v>17220.82</v>
      </c>
      <c r="H54" s="500"/>
      <c r="I54" s="257">
        <v>21001</v>
      </c>
      <c r="J54" s="277"/>
      <c r="K54" s="146">
        <f xml:space="preserve"> K53</f>
        <v>0.18</v>
      </c>
      <c r="M54" s="257">
        <v>21001</v>
      </c>
    </row>
    <row r="55" spans="1:13" ht="15" customHeight="1" x14ac:dyDescent="0.25">
      <c r="A55" s="566" t="s">
        <v>832</v>
      </c>
      <c r="B55" s="502" t="s">
        <v>832</v>
      </c>
      <c r="C55" s="229">
        <v>7203018</v>
      </c>
      <c r="D55" s="567" t="s">
        <v>832</v>
      </c>
      <c r="E55" s="567" t="s">
        <v>832</v>
      </c>
      <c r="F55" s="567" t="s">
        <v>832</v>
      </c>
      <c r="G55" s="492">
        <f t="shared" si="2"/>
        <v>13916.220000000001</v>
      </c>
      <c r="H55" s="500"/>
      <c r="I55" s="257">
        <v>16971</v>
      </c>
      <c r="J55" s="277"/>
      <c r="K55" s="146">
        <f t="shared" ref="K55:K76" si="3" xml:space="preserve"> K54</f>
        <v>0.18</v>
      </c>
      <c r="M55" s="257">
        <v>16971</v>
      </c>
    </row>
    <row r="56" spans="1:13" ht="15" customHeight="1" x14ac:dyDescent="0.25">
      <c r="A56" s="566" t="s">
        <v>287</v>
      </c>
      <c r="B56" s="502" t="s">
        <v>287</v>
      </c>
      <c r="C56" s="229">
        <v>7203912</v>
      </c>
      <c r="D56" s="567" t="s">
        <v>287</v>
      </c>
      <c r="E56" s="567" t="s">
        <v>287</v>
      </c>
      <c r="F56" s="567" t="s">
        <v>287</v>
      </c>
      <c r="G56" s="492">
        <f t="shared" si="2"/>
        <v>17220.82</v>
      </c>
      <c r="H56" s="500"/>
      <c r="I56" s="257">
        <v>21001</v>
      </c>
      <c r="J56" s="277"/>
      <c r="K56" s="146">
        <f t="shared" si="3"/>
        <v>0.18</v>
      </c>
      <c r="M56" s="257">
        <v>21001</v>
      </c>
    </row>
    <row r="57" spans="1:13" ht="15" customHeight="1" x14ac:dyDescent="0.25">
      <c r="A57" s="566" t="s">
        <v>288</v>
      </c>
      <c r="B57" s="502" t="s">
        <v>288</v>
      </c>
      <c r="C57" s="229">
        <v>7203913</v>
      </c>
      <c r="D57" s="567" t="s">
        <v>288</v>
      </c>
      <c r="E57" s="567" t="s">
        <v>288</v>
      </c>
      <c r="F57" s="567" t="s">
        <v>288</v>
      </c>
      <c r="G57" s="492">
        <f t="shared" si="2"/>
        <v>13916.220000000001</v>
      </c>
      <c r="H57" s="500"/>
      <c r="I57" s="257">
        <v>16971</v>
      </c>
      <c r="J57" s="277"/>
      <c r="K57" s="146">
        <f t="shared" si="3"/>
        <v>0.18</v>
      </c>
      <c r="M57" s="257">
        <v>16971</v>
      </c>
    </row>
    <row r="58" spans="1:13" ht="23.25" customHeight="1" x14ac:dyDescent="0.25">
      <c r="A58" s="566" t="s">
        <v>813</v>
      </c>
      <c r="B58" s="502" t="s">
        <v>813</v>
      </c>
      <c r="C58" s="229">
        <v>7203955</v>
      </c>
      <c r="D58" s="567" t="s">
        <v>813</v>
      </c>
      <c r="E58" s="567" t="s">
        <v>813</v>
      </c>
      <c r="F58" s="567" t="s">
        <v>813</v>
      </c>
      <c r="G58" s="492">
        <f t="shared" si="2"/>
        <v>12365.6</v>
      </c>
      <c r="H58" s="500"/>
      <c r="I58" s="257">
        <v>15080</v>
      </c>
      <c r="J58" s="277"/>
      <c r="K58" s="146">
        <f t="shared" si="3"/>
        <v>0.18</v>
      </c>
      <c r="M58" s="257">
        <v>15080</v>
      </c>
    </row>
    <row r="59" spans="1:13" ht="23.25" customHeight="1" x14ac:dyDescent="0.25">
      <c r="A59" s="566" t="s">
        <v>833</v>
      </c>
      <c r="B59" s="502" t="s">
        <v>833</v>
      </c>
      <c r="C59" s="229">
        <v>7203957</v>
      </c>
      <c r="D59" s="567" t="s">
        <v>833</v>
      </c>
      <c r="E59" s="567" t="s">
        <v>833</v>
      </c>
      <c r="F59" s="567" t="s">
        <v>833</v>
      </c>
      <c r="G59" s="492">
        <f t="shared" si="2"/>
        <v>22467.18</v>
      </c>
      <c r="H59" s="500"/>
      <c r="I59" s="257">
        <v>27399</v>
      </c>
      <c r="J59" s="277"/>
      <c r="K59" s="146">
        <f t="shared" si="3"/>
        <v>0.18</v>
      </c>
      <c r="M59" s="257">
        <v>27399</v>
      </c>
    </row>
    <row r="60" spans="1:13" ht="15" customHeight="1" x14ac:dyDescent="0.25">
      <c r="A60" s="566" t="s">
        <v>834</v>
      </c>
      <c r="B60" s="502" t="s">
        <v>834</v>
      </c>
      <c r="C60" s="229">
        <v>7210482</v>
      </c>
      <c r="D60" s="567" t="s">
        <v>834</v>
      </c>
      <c r="E60" s="567" t="s">
        <v>834</v>
      </c>
      <c r="F60" s="567" t="s">
        <v>834</v>
      </c>
      <c r="G60" s="492">
        <f t="shared" si="2"/>
        <v>14682.92</v>
      </c>
      <c r="H60" s="500"/>
      <c r="I60" s="257">
        <v>17906</v>
      </c>
      <c r="J60" s="277"/>
      <c r="K60" s="146">
        <f t="shared" si="3"/>
        <v>0.18</v>
      </c>
      <c r="M60" s="257">
        <v>17906</v>
      </c>
    </row>
    <row r="61" spans="1:13" ht="15" customHeight="1" x14ac:dyDescent="0.25">
      <c r="A61" s="566" t="s">
        <v>835</v>
      </c>
      <c r="B61" s="502" t="s">
        <v>835</v>
      </c>
      <c r="C61" s="229">
        <v>7210483</v>
      </c>
      <c r="D61" s="567" t="s">
        <v>835</v>
      </c>
      <c r="E61" s="567" t="s">
        <v>835</v>
      </c>
      <c r="F61" s="567" t="s">
        <v>835</v>
      </c>
      <c r="G61" s="492">
        <f t="shared" si="2"/>
        <v>17613.599999999999</v>
      </c>
      <c r="H61" s="500"/>
      <c r="I61" s="257">
        <v>21480</v>
      </c>
      <c r="J61" s="277"/>
      <c r="K61" s="146">
        <f xml:space="preserve"> K53</f>
        <v>0.18</v>
      </c>
      <c r="M61" s="257">
        <v>21480</v>
      </c>
    </row>
    <row r="62" spans="1:13" ht="15" customHeight="1" x14ac:dyDescent="0.25">
      <c r="A62" s="566" t="s">
        <v>836</v>
      </c>
      <c r="B62" s="502" t="s">
        <v>836</v>
      </c>
      <c r="C62" s="229">
        <v>7210484</v>
      </c>
      <c r="D62" s="567" t="s">
        <v>836</v>
      </c>
      <c r="E62" s="567" t="s">
        <v>836</v>
      </c>
      <c r="F62" s="567" t="s">
        <v>836</v>
      </c>
      <c r="G62" s="492">
        <f t="shared" si="2"/>
        <v>14682.92</v>
      </c>
      <c r="H62" s="500"/>
      <c r="I62" s="257">
        <v>17906</v>
      </c>
      <c r="J62" s="277"/>
      <c r="K62" s="146">
        <f t="shared" ref="K62" si="4" xml:space="preserve"> K61</f>
        <v>0.18</v>
      </c>
      <c r="M62" s="257">
        <v>17906</v>
      </c>
    </row>
    <row r="63" spans="1:13" ht="15" customHeight="1" x14ac:dyDescent="0.25">
      <c r="A63" s="566" t="s">
        <v>837</v>
      </c>
      <c r="B63" s="502" t="s">
        <v>837</v>
      </c>
      <c r="C63" s="229">
        <v>7210485</v>
      </c>
      <c r="D63" s="567" t="s">
        <v>837</v>
      </c>
      <c r="E63" s="567" t="s">
        <v>837</v>
      </c>
      <c r="F63" s="567" t="s">
        <v>837</v>
      </c>
      <c r="G63" s="492">
        <f t="shared" si="2"/>
        <v>17613.599999999999</v>
      </c>
      <c r="H63" s="500"/>
      <c r="I63" s="257">
        <v>21480</v>
      </c>
      <c r="J63" s="277"/>
      <c r="K63" s="146">
        <f t="shared" si="3"/>
        <v>0.18</v>
      </c>
      <c r="M63" s="257">
        <v>21480</v>
      </c>
    </row>
    <row r="64" spans="1:13" ht="15" customHeight="1" x14ac:dyDescent="0.25">
      <c r="A64" s="566" t="s">
        <v>289</v>
      </c>
      <c r="B64" s="502" t="s">
        <v>289</v>
      </c>
      <c r="C64" s="229">
        <v>7224994</v>
      </c>
      <c r="D64" s="567" t="s">
        <v>289</v>
      </c>
      <c r="E64" s="567" t="s">
        <v>289</v>
      </c>
      <c r="F64" s="567" t="s">
        <v>289</v>
      </c>
      <c r="G64" s="492">
        <f t="shared" si="2"/>
        <v>17220.82</v>
      </c>
      <c r="H64" s="500"/>
      <c r="I64" s="257">
        <v>21001</v>
      </c>
      <c r="J64" s="277"/>
      <c r="K64" s="146">
        <f t="shared" si="3"/>
        <v>0.18</v>
      </c>
      <c r="M64" s="257">
        <v>21001</v>
      </c>
    </row>
    <row r="65" spans="1:13" ht="15" customHeight="1" x14ac:dyDescent="0.25">
      <c r="A65" s="566" t="s">
        <v>711</v>
      </c>
      <c r="B65" s="502" t="s">
        <v>711</v>
      </c>
      <c r="C65" s="229">
        <v>7224995</v>
      </c>
      <c r="D65" s="567" t="s">
        <v>711</v>
      </c>
      <c r="E65" s="567" t="s">
        <v>711</v>
      </c>
      <c r="F65" s="567" t="s">
        <v>711</v>
      </c>
      <c r="G65" s="492">
        <f t="shared" si="2"/>
        <v>13916.220000000001</v>
      </c>
      <c r="H65" s="500"/>
      <c r="I65" s="257">
        <v>16971</v>
      </c>
      <c r="J65" s="277"/>
      <c r="K65" s="146">
        <f t="shared" si="3"/>
        <v>0.18</v>
      </c>
      <c r="M65" s="257">
        <v>16971</v>
      </c>
    </row>
    <row r="66" spans="1:13" ht="23.25" customHeight="1" x14ac:dyDescent="0.25">
      <c r="A66" s="566" t="s">
        <v>817</v>
      </c>
      <c r="B66" s="502" t="s">
        <v>817</v>
      </c>
      <c r="C66" s="229">
        <v>7225064</v>
      </c>
      <c r="D66" s="567" t="s">
        <v>817</v>
      </c>
      <c r="E66" s="567" t="s">
        <v>817</v>
      </c>
      <c r="F66" s="567" t="s">
        <v>817</v>
      </c>
      <c r="G66" s="492">
        <f t="shared" si="2"/>
        <v>12365.6</v>
      </c>
      <c r="H66" s="500"/>
      <c r="I66" s="257">
        <v>15080</v>
      </c>
      <c r="J66" s="277"/>
      <c r="K66" s="146">
        <f t="shared" si="3"/>
        <v>0.18</v>
      </c>
      <c r="M66" s="257">
        <v>15080</v>
      </c>
    </row>
    <row r="67" spans="1:13" ht="15" customHeight="1" x14ac:dyDescent="0.25">
      <c r="A67" s="566" t="s">
        <v>838</v>
      </c>
      <c r="B67" s="502" t="s">
        <v>838</v>
      </c>
      <c r="C67" s="229">
        <v>7228968</v>
      </c>
      <c r="D67" s="567" t="s">
        <v>838</v>
      </c>
      <c r="E67" s="567" t="s">
        <v>838</v>
      </c>
      <c r="F67" s="567" t="s">
        <v>838</v>
      </c>
      <c r="G67" s="492">
        <f t="shared" si="2"/>
        <v>14682.92</v>
      </c>
      <c r="H67" s="500"/>
      <c r="I67" s="257">
        <v>17906</v>
      </c>
      <c r="J67" s="277"/>
      <c r="K67" s="146">
        <f t="shared" si="3"/>
        <v>0.18</v>
      </c>
      <c r="M67" s="257">
        <v>17906</v>
      </c>
    </row>
    <row r="68" spans="1:13" ht="15" customHeight="1" x14ac:dyDescent="0.25">
      <c r="A68" s="566" t="s">
        <v>839</v>
      </c>
      <c r="B68" s="502" t="s">
        <v>839</v>
      </c>
      <c r="C68" s="229">
        <v>7228969</v>
      </c>
      <c r="D68" s="567" t="s">
        <v>839</v>
      </c>
      <c r="E68" s="567" t="s">
        <v>839</v>
      </c>
      <c r="F68" s="567" t="s">
        <v>839</v>
      </c>
      <c r="G68" s="492">
        <f t="shared" si="2"/>
        <v>17613.599999999999</v>
      </c>
      <c r="H68" s="500"/>
      <c r="I68" s="257">
        <v>21480</v>
      </c>
      <c r="J68" s="277"/>
      <c r="K68" s="146">
        <f t="shared" si="3"/>
        <v>0.18</v>
      </c>
      <c r="M68" s="257">
        <v>21480</v>
      </c>
    </row>
    <row r="69" spans="1:13" ht="15" customHeight="1" x14ac:dyDescent="0.25">
      <c r="A69" s="566" t="s">
        <v>840</v>
      </c>
      <c r="B69" s="502" t="s">
        <v>840</v>
      </c>
      <c r="C69" s="229">
        <v>7232343</v>
      </c>
      <c r="D69" s="567" t="s">
        <v>840</v>
      </c>
      <c r="E69" s="567" t="s">
        <v>840</v>
      </c>
      <c r="F69" s="567" t="s">
        <v>840</v>
      </c>
      <c r="G69" s="492">
        <f t="shared" si="2"/>
        <v>16216.32</v>
      </c>
      <c r="H69" s="500"/>
      <c r="I69" s="257">
        <v>19776</v>
      </c>
      <c r="J69" s="277"/>
      <c r="K69" s="146">
        <f xml:space="preserve"> K67</f>
        <v>0.18</v>
      </c>
      <c r="M69" s="257">
        <v>19776</v>
      </c>
    </row>
    <row r="70" spans="1:13" ht="15" customHeight="1" x14ac:dyDescent="0.25">
      <c r="A70" s="566" t="s">
        <v>841</v>
      </c>
      <c r="B70" s="502" t="s">
        <v>841</v>
      </c>
      <c r="C70" s="229">
        <v>7232344</v>
      </c>
      <c r="D70" s="567" t="s">
        <v>841</v>
      </c>
      <c r="E70" s="567" t="s">
        <v>841</v>
      </c>
      <c r="F70" s="567" t="s">
        <v>841</v>
      </c>
      <c r="G70" s="492">
        <f t="shared" si="2"/>
        <v>13381.58</v>
      </c>
      <c r="H70" s="500"/>
      <c r="I70" s="257">
        <v>16319</v>
      </c>
      <c r="J70" s="277"/>
      <c r="K70" s="146">
        <f t="shared" ref="K70" si="5" xml:space="preserve"> K69</f>
        <v>0.18</v>
      </c>
      <c r="M70" s="257">
        <v>16319</v>
      </c>
    </row>
    <row r="71" spans="1:13" ht="23.1" customHeight="1" x14ac:dyDescent="0.25">
      <c r="A71" s="566" t="s">
        <v>818</v>
      </c>
      <c r="B71" s="502" t="s">
        <v>818</v>
      </c>
      <c r="C71" s="229">
        <v>7235384</v>
      </c>
      <c r="D71" s="567" t="s">
        <v>818</v>
      </c>
      <c r="E71" s="567" t="s">
        <v>818</v>
      </c>
      <c r="F71" s="567" t="s">
        <v>818</v>
      </c>
      <c r="G71" s="492">
        <f t="shared" si="2"/>
        <v>14849.380000000001</v>
      </c>
      <c r="H71" s="500"/>
      <c r="I71" s="257">
        <v>18109</v>
      </c>
      <c r="J71" s="277"/>
      <c r="K71" s="146">
        <f t="shared" si="3"/>
        <v>0.18</v>
      </c>
      <c r="M71" s="257">
        <v>18109</v>
      </c>
    </row>
    <row r="72" spans="1:13" ht="23.1" customHeight="1" x14ac:dyDescent="0.25">
      <c r="A72" s="566" t="s">
        <v>819</v>
      </c>
      <c r="B72" s="502" t="s">
        <v>819</v>
      </c>
      <c r="C72" s="229">
        <v>7235386</v>
      </c>
      <c r="D72" s="567" t="s">
        <v>819</v>
      </c>
      <c r="E72" s="567" t="s">
        <v>819</v>
      </c>
      <c r="F72" s="567" t="s">
        <v>819</v>
      </c>
      <c r="G72" s="492">
        <f t="shared" si="2"/>
        <v>13074.08</v>
      </c>
      <c r="H72" s="500"/>
      <c r="I72" s="257">
        <v>15944</v>
      </c>
      <c r="J72" s="277"/>
      <c r="K72" s="146">
        <f t="shared" si="3"/>
        <v>0.18</v>
      </c>
      <c r="M72" s="257">
        <v>15944</v>
      </c>
    </row>
    <row r="73" spans="1:13" ht="23.1" customHeight="1" x14ac:dyDescent="0.25">
      <c r="A73" s="566" t="s">
        <v>820</v>
      </c>
      <c r="B73" s="502" t="s">
        <v>820</v>
      </c>
      <c r="C73" s="229">
        <v>7235388</v>
      </c>
      <c r="D73" s="567" t="s">
        <v>820</v>
      </c>
      <c r="E73" s="567" t="s">
        <v>820</v>
      </c>
      <c r="F73" s="567" t="s">
        <v>820</v>
      </c>
      <c r="G73" s="492">
        <f t="shared" si="2"/>
        <v>14849.380000000001</v>
      </c>
      <c r="H73" s="500"/>
      <c r="I73" s="257">
        <v>18109</v>
      </c>
      <c r="J73" s="277"/>
      <c r="K73" s="146">
        <f t="shared" si="3"/>
        <v>0.18</v>
      </c>
      <c r="M73" s="257">
        <v>18109</v>
      </c>
    </row>
    <row r="74" spans="1:13" ht="23.1" customHeight="1" x14ac:dyDescent="0.25">
      <c r="A74" s="566" t="s">
        <v>821</v>
      </c>
      <c r="B74" s="502" t="s">
        <v>821</v>
      </c>
      <c r="C74" s="229">
        <v>7235390</v>
      </c>
      <c r="D74" s="567" t="s">
        <v>821</v>
      </c>
      <c r="E74" s="567" t="s">
        <v>821</v>
      </c>
      <c r="F74" s="567" t="s">
        <v>821</v>
      </c>
      <c r="G74" s="492">
        <f t="shared" si="2"/>
        <v>13074.08</v>
      </c>
      <c r="H74" s="500"/>
      <c r="I74" s="257">
        <v>15944</v>
      </c>
      <c r="J74" s="277"/>
      <c r="K74" s="146">
        <f t="shared" si="3"/>
        <v>0.18</v>
      </c>
      <c r="M74" s="257">
        <v>15944</v>
      </c>
    </row>
    <row r="75" spans="1:13" x14ac:dyDescent="0.25">
      <c r="A75" s="566" t="s">
        <v>842</v>
      </c>
      <c r="B75" s="502" t="s">
        <v>842</v>
      </c>
      <c r="C75" s="229">
        <v>7254052</v>
      </c>
      <c r="D75" s="567" t="s">
        <v>842</v>
      </c>
      <c r="E75" s="567" t="s">
        <v>842</v>
      </c>
      <c r="F75" s="567" t="s">
        <v>842</v>
      </c>
      <c r="G75" s="492">
        <f t="shared" si="2"/>
        <v>8969.16</v>
      </c>
      <c r="H75" s="500"/>
      <c r="I75" s="257">
        <v>10938</v>
      </c>
      <c r="J75" s="277"/>
      <c r="K75" s="146">
        <f t="shared" si="3"/>
        <v>0.18</v>
      </c>
      <c r="M75" s="257">
        <v>10938</v>
      </c>
    </row>
    <row r="76" spans="1:13" ht="15.75" thickBot="1" x14ac:dyDescent="0.3">
      <c r="A76" s="678" t="s">
        <v>843</v>
      </c>
      <c r="B76" s="679" t="s">
        <v>843</v>
      </c>
      <c r="C76" s="234">
        <v>7254076</v>
      </c>
      <c r="D76" s="638" t="s">
        <v>843</v>
      </c>
      <c r="E76" s="638" t="s">
        <v>843</v>
      </c>
      <c r="F76" s="638" t="s">
        <v>843</v>
      </c>
      <c r="G76" s="548">
        <f t="shared" si="2"/>
        <v>7820.34</v>
      </c>
      <c r="H76" s="549"/>
      <c r="I76" s="258">
        <v>9537</v>
      </c>
      <c r="J76" s="277"/>
      <c r="K76" s="146">
        <f t="shared" si="3"/>
        <v>0.18</v>
      </c>
      <c r="M76" s="258">
        <v>9537</v>
      </c>
    </row>
    <row r="77" spans="1:13" x14ac:dyDescent="0.25">
      <c r="I77" s="277"/>
      <c r="J77" s="277"/>
    </row>
    <row r="78" spans="1:13" x14ac:dyDescent="0.25">
      <c r="I78" s="277"/>
      <c r="J78" s="277"/>
    </row>
    <row r="79" spans="1:13" x14ac:dyDescent="0.25">
      <c r="I79" s="277"/>
    </row>
  </sheetData>
  <mergeCells count="204">
    <mergeCell ref="I48:J48"/>
    <mergeCell ref="I47:J47"/>
    <mergeCell ref="G47:H47"/>
    <mergeCell ref="D47:F47"/>
    <mergeCell ref="A47:B47"/>
    <mergeCell ref="I46:J46"/>
    <mergeCell ref="G46:H46"/>
    <mergeCell ref="D46:F46"/>
    <mergeCell ref="A46:B46"/>
    <mergeCell ref="I45:J45"/>
    <mergeCell ref="A69:B69"/>
    <mergeCell ref="D69:F69"/>
    <mergeCell ref="G69:H69"/>
    <mergeCell ref="A70:B70"/>
    <mergeCell ref="D70:F70"/>
    <mergeCell ref="G70:H70"/>
    <mergeCell ref="A63:B63"/>
    <mergeCell ref="D63:F63"/>
    <mergeCell ref="G63:H63"/>
    <mergeCell ref="A64:B64"/>
    <mergeCell ref="D64:F64"/>
    <mergeCell ref="G64:H64"/>
    <mergeCell ref="A65:B65"/>
    <mergeCell ref="D65:F65"/>
    <mergeCell ref="G65:H65"/>
    <mergeCell ref="A68:B68"/>
    <mergeCell ref="D68:F68"/>
    <mergeCell ref="G68:H68"/>
    <mergeCell ref="G66:H66"/>
    <mergeCell ref="A67:B67"/>
    <mergeCell ref="A48:B48"/>
    <mergeCell ref="D48:F48"/>
    <mergeCell ref="G48:H48"/>
    <mergeCell ref="D1:H2"/>
    <mergeCell ref="D4:H4"/>
    <mergeCell ref="D6:H6"/>
    <mergeCell ref="A8:C8"/>
    <mergeCell ref="D8:E8"/>
    <mergeCell ref="G8:H8"/>
    <mergeCell ref="A16:C16"/>
    <mergeCell ref="E16:H16"/>
    <mergeCell ref="A17:C17"/>
    <mergeCell ref="E17:H17"/>
    <mergeCell ref="A11:C11"/>
    <mergeCell ref="D11:E11"/>
    <mergeCell ref="G11:H11"/>
    <mergeCell ref="A9:C9"/>
    <mergeCell ref="D9:E9"/>
    <mergeCell ref="G9:H9"/>
    <mergeCell ref="A14:D14"/>
    <mergeCell ref="A15:C15"/>
    <mergeCell ref="E15:H15"/>
    <mergeCell ref="A10:C10"/>
    <mergeCell ref="D10:E10"/>
    <mergeCell ref="G10:H10"/>
    <mergeCell ref="A20:C20"/>
    <mergeCell ref="E20:H20"/>
    <mergeCell ref="A21:C21"/>
    <mergeCell ref="E21:H21"/>
    <mergeCell ref="A12:C12"/>
    <mergeCell ref="D12:E12"/>
    <mergeCell ref="G12:H12"/>
    <mergeCell ref="D67:F67"/>
    <mergeCell ref="G67:H67"/>
    <mergeCell ref="E18:H18"/>
    <mergeCell ref="A24:B25"/>
    <mergeCell ref="C24:C25"/>
    <mergeCell ref="A45:B45"/>
    <mergeCell ref="D45:F45"/>
    <mergeCell ref="G45:H45"/>
    <mergeCell ref="A26:B26"/>
    <mergeCell ref="D26:F26"/>
    <mergeCell ref="G26:H26"/>
    <mergeCell ref="D31:F31"/>
    <mergeCell ref="G31:H31"/>
    <mergeCell ref="A33:B33"/>
    <mergeCell ref="D33:F33"/>
    <mergeCell ref="G33:H33"/>
    <mergeCell ref="A27:B27"/>
    <mergeCell ref="D27:F27"/>
    <mergeCell ref="G27:H27"/>
    <mergeCell ref="A28:B28"/>
    <mergeCell ref="D28:F28"/>
    <mergeCell ref="G28:H28"/>
    <mergeCell ref="G32:H32"/>
    <mergeCell ref="A32:B32"/>
    <mergeCell ref="D32:F32"/>
    <mergeCell ref="D24:F25"/>
    <mergeCell ref="G24:H25"/>
    <mergeCell ref="A19:C19"/>
    <mergeCell ref="E19:H19"/>
    <mergeCell ref="A55:B55"/>
    <mergeCell ref="D55:F55"/>
    <mergeCell ref="G55:H55"/>
    <mergeCell ref="A53:B53"/>
    <mergeCell ref="D53:F53"/>
    <mergeCell ref="G53:H53"/>
    <mergeCell ref="A54:B54"/>
    <mergeCell ref="D54:F54"/>
    <mergeCell ref="G54:H54"/>
    <mergeCell ref="A51:B52"/>
    <mergeCell ref="C51:C52"/>
    <mergeCell ref="D51:F52"/>
    <mergeCell ref="G51:H52"/>
    <mergeCell ref="G43:H43"/>
    <mergeCell ref="A38:B38"/>
    <mergeCell ref="D38:F38"/>
    <mergeCell ref="A34:B34"/>
    <mergeCell ref="D34:F34"/>
    <mergeCell ref="G34:H34"/>
    <mergeCell ref="A37:B37"/>
    <mergeCell ref="D37:F37"/>
    <mergeCell ref="G37:H37"/>
    <mergeCell ref="D60:F60"/>
    <mergeCell ref="A66:B66"/>
    <mergeCell ref="G58:H58"/>
    <mergeCell ref="G59:H59"/>
    <mergeCell ref="G60:H60"/>
    <mergeCell ref="D61:F61"/>
    <mergeCell ref="D66:F66"/>
    <mergeCell ref="A62:B62"/>
    <mergeCell ref="D62:F62"/>
    <mergeCell ref="G62:H62"/>
    <mergeCell ref="I26:J26"/>
    <mergeCell ref="I27:J27"/>
    <mergeCell ref="I28:J28"/>
    <mergeCell ref="I29:J29"/>
    <mergeCell ref="I30:J30"/>
    <mergeCell ref="I31:J31"/>
    <mergeCell ref="I32:J32"/>
    <mergeCell ref="I33:J33"/>
    <mergeCell ref="A44:B44"/>
    <mergeCell ref="D44:F44"/>
    <mergeCell ref="G44:H44"/>
    <mergeCell ref="A29:B29"/>
    <mergeCell ref="D29:F29"/>
    <mergeCell ref="G29:H29"/>
    <mergeCell ref="A30:B30"/>
    <mergeCell ref="D30:F30"/>
    <mergeCell ref="G30:H30"/>
    <mergeCell ref="A31:B31"/>
    <mergeCell ref="I34:J34"/>
    <mergeCell ref="I35:J35"/>
    <mergeCell ref="I37:J37"/>
    <mergeCell ref="I38:J38"/>
    <mergeCell ref="I39:J39"/>
    <mergeCell ref="I40:J40"/>
    <mergeCell ref="A35:B35"/>
    <mergeCell ref="D35:F35"/>
    <mergeCell ref="G35:H35"/>
    <mergeCell ref="A36:B36"/>
    <mergeCell ref="D36:F36"/>
    <mergeCell ref="G36:H36"/>
    <mergeCell ref="I42:J42"/>
    <mergeCell ref="I43:J43"/>
    <mergeCell ref="I36:J36"/>
    <mergeCell ref="I41:J41"/>
    <mergeCell ref="G38:H38"/>
    <mergeCell ref="A43:B43"/>
    <mergeCell ref="D43:F43"/>
    <mergeCell ref="A42:B42"/>
    <mergeCell ref="D42:F42"/>
    <mergeCell ref="G42:H42"/>
    <mergeCell ref="A41:B41"/>
    <mergeCell ref="D41:F41"/>
    <mergeCell ref="G41:H41"/>
    <mergeCell ref="A39:B39"/>
    <mergeCell ref="D39:F39"/>
    <mergeCell ref="I44:J44"/>
    <mergeCell ref="A71:B71"/>
    <mergeCell ref="D71:F71"/>
    <mergeCell ref="G71:H71"/>
    <mergeCell ref="A72:B72"/>
    <mergeCell ref="D72:F72"/>
    <mergeCell ref="G72:H72"/>
    <mergeCell ref="G39:H39"/>
    <mergeCell ref="A40:B40"/>
    <mergeCell ref="D40:F40"/>
    <mergeCell ref="G40:H40"/>
    <mergeCell ref="A56:B56"/>
    <mergeCell ref="D56:F56"/>
    <mergeCell ref="G56:H56"/>
    <mergeCell ref="A57:B57"/>
    <mergeCell ref="D57:F57"/>
    <mergeCell ref="G57:H57"/>
    <mergeCell ref="G61:H61"/>
    <mergeCell ref="A58:B58"/>
    <mergeCell ref="A59:B59"/>
    <mergeCell ref="A60:B60"/>
    <mergeCell ref="A61:B61"/>
    <mergeCell ref="D58:F58"/>
    <mergeCell ref="D59:F59"/>
    <mergeCell ref="A76:B76"/>
    <mergeCell ref="D76:F76"/>
    <mergeCell ref="G76:H76"/>
    <mergeCell ref="A73:B73"/>
    <mergeCell ref="D73:F73"/>
    <mergeCell ref="G73:H73"/>
    <mergeCell ref="A74:B74"/>
    <mergeCell ref="D74:F74"/>
    <mergeCell ref="G74:H74"/>
    <mergeCell ref="A75:B75"/>
    <mergeCell ref="D75:F75"/>
    <mergeCell ref="G75:H75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&amp;C&amp;9Doosan Infracore Construction Equipment 
2905 Shawnee Industrial Way Suwanee, GA 30024 USA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83"/>
  <sheetViews>
    <sheetView view="pageLayout" zoomScaleNormal="100" workbookViewId="0">
      <selection activeCell="G9" sqref="G9:H9"/>
    </sheetView>
  </sheetViews>
  <sheetFormatPr defaultRowHeight="15" x14ac:dyDescent="0.25"/>
  <cols>
    <col min="1" max="1" width="9.140625" style="149" customWidth="1"/>
    <col min="2" max="2" width="19.42578125" style="149" customWidth="1"/>
    <col min="3" max="3" width="11.85546875" style="149" customWidth="1"/>
    <col min="4" max="4" width="9.85546875" style="149" customWidth="1"/>
    <col min="5" max="5" width="9.140625" style="149"/>
    <col min="6" max="6" width="18" style="149" customWidth="1"/>
    <col min="7" max="7" width="5.85546875" style="149" customWidth="1"/>
    <col min="8" max="8" width="6.7109375" style="149" customWidth="1"/>
    <col min="9" max="9" width="11.140625" style="149" hidden="1" customWidth="1"/>
    <col min="10" max="10" width="9.140625" style="149" hidden="1" customWidth="1"/>
    <col min="11" max="11" width="9.140625" style="149" customWidth="1"/>
    <col min="12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21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21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168" t="s">
        <v>174</v>
      </c>
      <c r="G8" s="550" t="s">
        <v>232</v>
      </c>
      <c r="H8" s="551"/>
    </row>
    <row r="9" spans="1:8" x14ac:dyDescent="0.25">
      <c r="A9" s="730" t="s">
        <v>1255</v>
      </c>
      <c r="B9" s="731" t="s">
        <v>1255</v>
      </c>
      <c r="C9" s="731" t="s">
        <v>1255</v>
      </c>
      <c r="D9" s="731" t="s">
        <v>636</v>
      </c>
      <c r="E9" s="731"/>
      <c r="F9" s="177">
        <f xml:space="preserve"> 'Price Index'!G10:G10</f>
        <v>0.18</v>
      </c>
      <c r="G9" s="732">
        <f>SUM('Price Index'!F45-'Price Index'!F45*'Price Index'!G10)</f>
        <v>350784.23300000001</v>
      </c>
      <c r="H9" s="733"/>
    </row>
    <row r="10" spans="1:8" ht="15.75" thickBot="1" x14ac:dyDescent="0.3">
      <c r="A10" s="727" t="s">
        <v>1246</v>
      </c>
      <c r="B10" s="728" t="s">
        <v>1246</v>
      </c>
      <c r="C10" s="728" t="s">
        <v>1246</v>
      </c>
      <c r="D10" s="728" t="s">
        <v>637</v>
      </c>
      <c r="E10" s="728"/>
      <c r="F10" s="169">
        <f xml:space="preserve"> 'Price Index'!G10:G10</f>
        <v>0.18</v>
      </c>
      <c r="G10" s="374">
        <f>SUM('Price Index'!F46-'Price Index'!F46*'Price Index'!G11)</f>
        <v>360266.55720000004</v>
      </c>
      <c r="H10" s="729"/>
    </row>
    <row r="11" spans="1:8" ht="15.75" thickBot="1" x14ac:dyDescent="0.3"/>
    <row r="12" spans="1:8" ht="15.75" x14ac:dyDescent="0.25">
      <c r="A12" s="734" t="s">
        <v>175</v>
      </c>
      <c r="B12" s="735"/>
      <c r="C12" s="735"/>
      <c r="D12" s="735"/>
      <c r="E12" s="170"/>
      <c r="F12" s="170"/>
      <c r="G12" s="170"/>
      <c r="H12" s="171"/>
    </row>
    <row r="13" spans="1:8" x14ac:dyDescent="0.25">
      <c r="A13" s="736" t="s">
        <v>350</v>
      </c>
      <c r="B13" s="737"/>
      <c r="C13" s="737"/>
      <c r="D13" s="160"/>
      <c r="E13" s="738" t="s">
        <v>352</v>
      </c>
      <c r="F13" s="738"/>
      <c r="G13" s="738"/>
      <c r="H13" s="739"/>
    </row>
    <row r="14" spans="1:8" x14ac:dyDescent="0.25">
      <c r="A14" s="723" t="s">
        <v>270</v>
      </c>
      <c r="B14" s="724"/>
      <c r="C14" s="724"/>
      <c r="D14" s="162"/>
      <c r="E14" s="725" t="s">
        <v>351</v>
      </c>
      <c r="F14" s="725"/>
      <c r="G14" s="725"/>
      <c r="H14" s="726"/>
    </row>
    <row r="15" spans="1:8" x14ac:dyDescent="0.25">
      <c r="A15" s="723" t="s">
        <v>271</v>
      </c>
      <c r="B15" s="724"/>
      <c r="C15" s="724"/>
      <c r="D15" s="160"/>
      <c r="E15" s="725" t="s">
        <v>357</v>
      </c>
      <c r="F15" s="725"/>
      <c r="G15" s="725"/>
      <c r="H15" s="726"/>
    </row>
    <row r="16" spans="1:8" x14ac:dyDescent="0.25">
      <c r="A16" s="723" t="s">
        <v>272</v>
      </c>
      <c r="B16" s="724"/>
      <c r="C16" s="724"/>
      <c r="D16" s="163"/>
      <c r="E16" s="725" t="s">
        <v>353</v>
      </c>
      <c r="F16" s="725"/>
      <c r="G16" s="725"/>
      <c r="H16" s="726"/>
    </row>
    <row r="17" spans="1:10" x14ac:dyDescent="0.25">
      <c r="A17" s="723" t="s">
        <v>273</v>
      </c>
      <c r="B17" s="724"/>
      <c r="C17" s="724"/>
      <c r="D17" s="162"/>
      <c r="E17" s="725" t="s">
        <v>354</v>
      </c>
      <c r="F17" s="725"/>
      <c r="G17" s="725"/>
      <c r="H17" s="726"/>
    </row>
    <row r="18" spans="1:10" x14ac:dyDescent="0.25">
      <c r="A18" s="723" t="s">
        <v>274</v>
      </c>
      <c r="B18" s="724"/>
      <c r="C18" s="724"/>
      <c r="D18" s="163"/>
      <c r="E18" s="725" t="s">
        <v>355</v>
      </c>
      <c r="F18" s="725"/>
      <c r="G18" s="725"/>
      <c r="H18" s="726"/>
    </row>
    <row r="19" spans="1:10" ht="15.75" thickBot="1" x14ac:dyDescent="0.3">
      <c r="A19" s="740" t="s">
        <v>275</v>
      </c>
      <c r="B19" s="741"/>
      <c r="C19" s="741"/>
      <c r="D19" s="164"/>
      <c r="E19" s="742" t="s">
        <v>356</v>
      </c>
      <c r="F19" s="742"/>
      <c r="G19" s="742"/>
      <c r="H19" s="743"/>
    </row>
    <row r="20" spans="1:10" x14ac:dyDescent="0.25">
      <c r="A20" s="167"/>
      <c r="B20" s="167"/>
      <c r="C20" s="167"/>
      <c r="D20" s="167"/>
      <c r="E20" s="167"/>
      <c r="F20" s="172"/>
      <c r="G20" s="173"/>
      <c r="H20" s="173"/>
    </row>
    <row r="21" spans="1:10" ht="15.75" thickBot="1" x14ac:dyDescent="0.3">
      <c r="A21" s="178"/>
      <c r="B21" s="178"/>
      <c r="C21" s="178"/>
      <c r="D21" s="178"/>
      <c r="E21" s="178"/>
      <c r="F21" s="178"/>
      <c r="G21" s="178"/>
      <c r="H21" s="178"/>
    </row>
    <row r="22" spans="1:10" x14ac:dyDescent="0.25">
      <c r="A22" s="744" t="s">
        <v>205</v>
      </c>
      <c r="B22" s="745"/>
      <c r="C22" s="748" t="s">
        <v>234</v>
      </c>
      <c r="D22" s="750" t="s">
        <v>172</v>
      </c>
      <c r="E22" s="751"/>
      <c r="F22" s="745"/>
      <c r="G22" s="754" t="s">
        <v>751</v>
      </c>
      <c r="H22" s="755"/>
    </row>
    <row r="23" spans="1:10" ht="21" customHeight="1" thickBot="1" x14ac:dyDescent="0.3">
      <c r="A23" s="746"/>
      <c r="B23" s="747"/>
      <c r="C23" s="749"/>
      <c r="D23" s="752"/>
      <c r="E23" s="753"/>
      <c r="F23" s="747"/>
      <c r="G23" s="756"/>
      <c r="H23" s="757"/>
    </row>
    <row r="24" spans="1:10" x14ac:dyDescent="0.25">
      <c r="A24" s="670" t="s">
        <v>726</v>
      </c>
      <c r="B24" s="505" t="s">
        <v>726</v>
      </c>
      <c r="C24" s="229">
        <v>300</v>
      </c>
      <c r="D24" s="505" t="s">
        <v>803</v>
      </c>
      <c r="E24" s="505" t="s">
        <v>803</v>
      </c>
      <c r="F24" s="505" t="s">
        <v>803</v>
      </c>
      <c r="G24" s="662">
        <f t="shared" ref="G24:G42" si="0">SUM(I24- I24*J24)</f>
        <v>2870</v>
      </c>
      <c r="H24" s="663"/>
      <c r="I24" s="253">
        <v>3500</v>
      </c>
      <c r="J24" s="148">
        <f xml:space="preserve"> F9</f>
        <v>0.18</v>
      </c>
    </row>
    <row r="25" spans="1:10" x14ac:dyDescent="0.25">
      <c r="A25" s="670" t="s">
        <v>725</v>
      </c>
      <c r="B25" s="505" t="s">
        <v>725</v>
      </c>
      <c r="C25" s="229" t="s">
        <v>290</v>
      </c>
      <c r="D25" s="505" t="s">
        <v>844</v>
      </c>
      <c r="E25" s="505" t="s">
        <v>844</v>
      </c>
      <c r="F25" s="505" t="s">
        <v>844</v>
      </c>
      <c r="G25" s="662">
        <f t="shared" si="0"/>
        <v>13702.2</v>
      </c>
      <c r="H25" s="663"/>
      <c r="I25" s="254">
        <v>16710</v>
      </c>
      <c r="J25" s="148">
        <f xml:space="preserve"> F9</f>
        <v>0.18</v>
      </c>
    </row>
    <row r="26" spans="1:10" x14ac:dyDescent="0.25">
      <c r="A26" s="670" t="s">
        <v>727</v>
      </c>
      <c r="B26" s="505" t="s">
        <v>727</v>
      </c>
      <c r="C26" s="229" t="s">
        <v>179</v>
      </c>
      <c r="D26" s="505" t="s">
        <v>180</v>
      </c>
      <c r="E26" s="505" t="s">
        <v>180</v>
      </c>
      <c r="F26" s="505" t="s">
        <v>180</v>
      </c>
      <c r="G26" s="662">
        <f t="shared" si="0"/>
        <v>3280</v>
      </c>
      <c r="H26" s="663"/>
      <c r="I26" s="254">
        <v>4000</v>
      </c>
      <c r="J26" s="148">
        <f xml:space="preserve"> J25</f>
        <v>0.18</v>
      </c>
    </row>
    <row r="27" spans="1:10" x14ac:dyDescent="0.25">
      <c r="A27" s="670" t="s">
        <v>830</v>
      </c>
      <c r="B27" s="505" t="s">
        <v>727</v>
      </c>
      <c r="C27" s="229" t="s">
        <v>680</v>
      </c>
      <c r="D27" s="505" t="s">
        <v>779</v>
      </c>
      <c r="E27" s="505" t="s">
        <v>779</v>
      </c>
      <c r="F27" s="505" t="s">
        <v>779</v>
      </c>
      <c r="G27" s="662">
        <f t="shared" si="0"/>
        <v>1148</v>
      </c>
      <c r="H27" s="663"/>
      <c r="I27" s="254">
        <v>1400</v>
      </c>
      <c r="J27" s="148">
        <f xml:space="preserve"> J26</f>
        <v>0.18</v>
      </c>
    </row>
    <row r="28" spans="1:10" ht="15" hidden="1" customHeight="1" x14ac:dyDescent="0.25">
      <c r="A28" s="670" t="s">
        <v>737</v>
      </c>
      <c r="B28" s="505" t="s">
        <v>737</v>
      </c>
      <c r="C28" s="229" t="s">
        <v>201</v>
      </c>
      <c r="D28" s="505" t="s">
        <v>202</v>
      </c>
      <c r="E28" s="505" t="s">
        <v>202</v>
      </c>
      <c r="F28" s="505" t="s">
        <v>202</v>
      </c>
      <c r="G28" s="662">
        <f t="shared" si="0"/>
        <v>1271</v>
      </c>
      <c r="H28" s="663"/>
      <c r="I28" s="254">
        <v>1550</v>
      </c>
      <c r="J28" s="148">
        <f t="shared" ref="J28:J73" si="1" xml:space="preserve"> J27</f>
        <v>0.18</v>
      </c>
    </row>
    <row r="29" spans="1:10" x14ac:dyDescent="0.25">
      <c r="A29" s="670" t="s">
        <v>736</v>
      </c>
      <c r="B29" s="505" t="s">
        <v>736</v>
      </c>
      <c r="C29" s="229" t="s">
        <v>489</v>
      </c>
      <c r="D29" s="505" t="s">
        <v>490</v>
      </c>
      <c r="E29" s="505" t="s">
        <v>490</v>
      </c>
      <c r="F29" s="505" t="s">
        <v>490</v>
      </c>
      <c r="G29" s="662">
        <f t="shared" si="0"/>
        <v>442.8</v>
      </c>
      <c r="H29" s="663"/>
      <c r="I29" s="255">
        <v>540</v>
      </c>
      <c r="J29" s="148">
        <f t="shared" si="1"/>
        <v>0.18</v>
      </c>
    </row>
    <row r="30" spans="1:10" x14ac:dyDescent="0.25">
      <c r="A30" s="670" t="s">
        <v>197</v>
      </c>
      <c r="B30" s="505" t="s">
        <v>197</v>
      </c>
      <c r="C30" s="229" t="s">
        <v>198</v>
      </c>
      <c r="D30" s="505" t="s">
        <v>197</v>
      </c>
      <c r="E30" s="505" t="s">
        <v>197</v>
      </c>
      <c r="F30" s="505" t="s">
        <v>197</v>
      </c>
      <c r="G30" s="662">
        <f t="shared" si="0"/>
        <v>225.5</v>
      </c>
      <c r="H30" s="663"/>
      <c r="I30" s="255">
        <v>275</v>
      </c>
      <c r="J30" s="148">
        <f t="shared" si="1"/>
        <v>0.18</v>
      </c>
    </row>
    <row r="31" spans="1:10" x14ac:dyDescent="0.25">
      <c r="A31" s="643" t="s">
        <v>796</v>
      </c>
      <c r="B31" s="644" t="s">
        <v>796</v>
      </c>
      <c r="C31" s="229" t="s">
        <v>246</v>
      </c>
      <c r="D31" s="687" t="s">
        <v>247</v>
      </c>
      <c r="E31" s="688" t="s">
        <v>247</v>
      </c>
      <c r="F31" s="644" t="s">
        <v>247</v>
      </c>
      <c r="G31" s="662">
        <f t="shared" si="0"/>
        <v>6560</v>
      </c>
      <c r="H31" s="663"/>
      <c r="I31" s="254">
        <v>8000</v>
      </c>
      <c r="J31" s="148">
        <f t="shared" si="1"/>
        <v>0.18</v>
      </c>
    </row>
    <row r="32" spans="1:10" x14ac:dyDescent="0.25">
      <c r="A32" s="670" t="s">
        <v>774</v>
      </c>
      <c r="B32" s="505" t="s">
        <v>774</v>
      </c>
      <c r="C32" s="229">
        <v>110</v>
      </c>
      <c r="D32" s="505" t="s">
        <v>492</v>
      </c>
      <c r="E32" s="505" t="s">
        <v>492</v>
      </c>
      <c r="F32" s="505" t="s">
        <v>492</v>
      </c>
      <c r="G32" s="662">
        <f t="shared" si="0"/>
        <v>344.4</v>
      </c>
      <c r="H32" s="663"/>
      <c r="I32" s="255">
        <v>420</v>
      </c>
      <c r="J32" s="148">
        <f t="shared" si="1"/>
        <v>0.18</v>
      </c>
    </row>
    <row r="33" spans="1:10" x14ac:dyDescent="0.25">
      <c r="A33" s="670" t="s">
        <v>189</v>
      </c>
      <c r="B33" s="505" t="s">
        <v>189</v>
      </c>
      <c r="C33" s="229" t="s">
        <v>190</v>
      </c>
      <c r="D33" s="505" t="s">
        <v>189</v>
      </c>
      <c r="E33" s="505" t="s">
        <v>189</v>
      </c>
      <c r="F33" s="505" t="s">
        <v>189</v>
      </c>
      <c r="G33" s="662">
        <f t="shared" si="0"/>
        <v>3009.4</v>
      </c>
      <c r="H33" s="663"/>
      <c r="I33" s="254">
        <v>3670</v>
      </c>
      <c r="J33" s="148">
        <f t="shared" si="1"/>
        <v>0.18</v>
      </c>
    </row>
    <row r="34" spans="1:10" x14ac:dyDescent="0.25">
      <c r="A34" s="670" t="s">
        <v>732</v>
      </c>
      <c r="B34" s="505" t="s">
        <v>732</v>
      </c>
      <c r="C34" s="229" t="s">
        <v>187</v>
      </c>
      <c r="D34" s="505" t="s">
        <v>188</v>
      </c>
      <c r="E34" s="505" t="s">
        <v>188</v>
      </c>
      <c r="F34" s="505" t="s">
        <v>188</v>
      </c>
      <c r="G34" s="662">
        <f t="shared" si="0"/>
        <v>1369.4</v>
      </c>
      <c r="H34" s="663"/>
      <c r="I34" s="254">
        <v>1670</v>
      </c>
      <c r="J34" s="148">
        <f t="shared" si="1"/>
        <v>0.18</v>
      </c>
    </row>
    <row r="35" spans="1:10" x14ac:dyDescent="0.25">
      <c r="A35" s="670" t="s">
        <v>733</v>
      </c>
      <c r="B35" s="505" t="s">
        <v>733</v>
      </c>
      <c r="C35" s="229" t="s">
        <v>191</v>
      </c>
      <c r="D35" s="505" t="s">
        <v>734</v>
      </c>
      <c r="E35" s="505" t="s">
        <v>734</v>
      </c>
      <c r="F35" s="505" t="s">
        <v>734</v>
      </c>
      <c r="G35" s="662">
        <f t="shared" si="0"/>
        <v>3370.2</v>
      </c>
      <c r="H35" s="663"/>
      <c r="I35" s="254">
        <v>4110</v>
      </c>
      <c r="J35" s="148">
        <f t="shared" si="1"/>
        <v>0.18</v>
      </c>
    </row>
    <row r="36" spans="1:10" x14ac:dyDescent="0.25">
      <c r="A36" s="670" t="s">
        <v>792</v>
      </c>
      <c r="B36" s="505" t="s">
        <v>792</v>
      </c>
      <c r="C36" s="229" t="s">
        <v>681</v>
      </c>
      <c r="D36" s="505" t="s">
        <v>793</v>
      </c>
      <c r="E36" s="505" t="s">
        <v>793</v>
      </c>
      <c r="F36" s="505" t="s">
        <v>793</v>
      </c>
      <c r="G36" s="662">
        <f t="shared" si="0"/>
        <v>4510</v>
      </c>
      <c r="H36" s="663"/>
      <c r="I36" s="254">
        <v>5500</v>
      </c>
      <c r="J36" s="148">
        <f t="shared" si="1"/>
        <v>0.18</v>
      </c>
    </row>
    <row r="37" spans="1:10" x14ac:dyDescent="0.25">
      <c r="A37" s="670" t="s">
        <v>794</v>
      </c>
      <c r="B37" s="505" t="s">
        <v>794</v>
      </c>
      <c r="C37" s="229" t="s">
        <v>245</v>
      </c>
      <c r="D37" s="505" t="s">
        <v>795</v>
      </c>
      <c r="E37" s="505" t="s">
        <v>795</v>
      </c>
      <c r="F37" s="505" t="s">
        <v>795</v>
      </c>
      <c r="G37" s="662">
        <f t="shared" si="0"/>
        <v>2845.4</v>
      </c>
      <c r="H37" s="663"/>
      <c r="I37" s="254">
        <v>3470</v>
      </c>
      <c r="J37" s="148">
        <f t="shared" si="1"/>
        <v>0.18</v>
      </c>
    </row>
    <row r="38" spans="1:10" ht="15" hidden="1" customHeight="1" x14ac:dyDescent="0.25">
      <c r="A38" s="670" t="s">
        <v>682</v>
      </c>
      <c r="B38" s="505" t="s">
        <v>682</v>
      </c>
      <c r="C38" s="229" t="s">
        <v>683</v>
      </c>
      <c r="D38" s="505" t="s">
        <v>805</v>
      </c>
      <c r="E38" s="505" t="s">
        <v>805</v>
      </c>
      <c r="F38" s="505" t="s">
        <v>805</v>
      </c>
      <c r="G38" s="662">
        <f t="shared" si="0"/>
        <v>9020</v>
      </c>
      <c r="H38" s="663"/>
      <c r="I38" s="254">
        <v>11000</v>
      </c>
      <c r="J38" s="148">
        <f t="shared" si="1"/>
        <v>0.18</v>
      </c>
    </row>
    <row r="39" spans="1:10" x14ac:dyDescent="0.25">
      <c r="A39" s="643" t="s">
        <v>728</v>
      </c>
      <c r="B39" s="644" t="s">
        <v>728</v>
      </c>
      <c r="C39" s="229" t="s">
        <v>291</v>
      </c>
      <c r="D39" s="687" t="s">
        <v>292</v>
      </c>
      <c r="E39" s="688" t="s">
        <v>292</v>
      </c>
      <c r="F39" s="644" t="s">
        <v>292</v>
      </c>
      <c r="G39" s="662">
        <f t="shared" si="0"/>
        <v>19532.400000000001</v>
      </c>
      <c r="H39" s="663"/>
      <c r="I39" s="254">
        <v>23820</v>
      </c>
      <c r="J39" s="148">
        <f t="shared" si="1"/>
        <v>0.18</v>
      </c>
    </row>
    <row r="40" spans="1:10" x14ac:dyDescent="0.25">
      <c r="A40" s="643" t="s">
        <v>728</v>
      </c>
      <c r="B40" s="644" t="s">
        <v>728</v>
      </c>
      <c r="C40" s="229" t="s">
        <v>293</v>
      </c>
      <c r="D40" s="505" t="s">
        <v>845</v>
      </c>
      <c r="E40" s="505" t="s">
        <v>845</v>
      </c>
      <c r="F40" s="505" t="s">
        <v>845</v>
      </c>
      <c r="G40" s="662">
        <f t="shared" si="0"/>
        <v>3862.2</v>
      </c>
      <c r="H40" s="663"/>
      <c r="I40" s="254">
        <v>4710</v>
      </c>
      <c r="J40" s="148">
        <f t="shared" si="1"/>
        <v>0.18</v>
      </c>
    </row>
    <row r="41" spans="1:10" x14ac:dyDescent="0.25">
      <c r="A41" s="643" t="s">
        <v>728</v>
      </c>
      <c r="B41" s="644" t="s">
        <v>728</v>
      </c>
      <c r="C41" s="229" t="s">
        <v>474</v>
      </c>
      <c r="D41" s="505" t="s">
        <v>475</v>
      </c>
      <c r="E41" s="505" t="s">
        <v>475</v>
      </c>
      <c r="F41" s="505" t="s">
        <v>475</v>
      </c>
      <c r="G41" s="662">
        <f t="shared" si="0"/>
        <v>19532.400000000001</v>
      </c>
      <c r="H41" s="663"/>
      <c r="I41" s="254">
        <v>23820</v>
      </c>
      <c r="J41" s="148">
        <f t="shared" si="1"/>
        <v>0.18</v>
      </c>
    </row>
    <row r="42" spans="1:10" ht="15.75" thickBot="1" x14ac:dyDescent="0.3">
      <c r="A42" s="648" t="s">
        <v>728</v>
      </c>
      <c r="B42" s="649" t="s">
        <v>728</v>
      </c>
      <c r="C42" s="234" t="s">
        <v>846</v>
      </c>
      <c r="D42" s="709" t="s">
        <v>847</v>
      </c>
      <c r="E42" s="710" t="s">
        <v>847</v>
      </c>
      <c r="F42" s="649" t="s">
        <v>847</v>
      </c>
      <c r="G42" s="650">
        <f t="shared" si="0"/>
        <v>8888.7999999999993</v>
      </c>
      <c r="H42" s="651"/>
      <c r="I42" s="254">
        <v>10840</v>
      </c>
      <c r="J42" s="148">
        <f t="shared" si="1"/>
        <v>0.18</v>
      </c>
    </row>
    <row r="43" spans="1:10" ht="15" hidden="1" customHeight="1" x14ac:dyDescent="0.3">
      <c r="A43" s="518" t="s">
        <v>735</v>
      </c>
      <c r="B43" s="518" t="s">
        <v>735</v>
      </c>
      <c r="C43" s="278" t="s">
        <v>245</v>
      </c>
      <c r="D43" s="518" t="s">
        <v>783</v>
      </c>
      <c r="E43" s="518" t="s">
        <v>783</v>
      </c>
      <c r="F43" s="518" t="s">
        <v>783</v>
      </c>
      <c r="G43" s="707"/>
      <c r="H43" s="708"/>
      <c r="I43" s="256">
        <v>800</v>
      </c>
      <c r="J43" s="148">
        <f t="shared" si="1"/>
        <v>0.18</v>
      </c>
    </row>
    <row r="44" spans="1:10" ht="15" customHeight="1" x14ac:dyDescent="0.25">
      <c r="J44" s="148">
        <f t="shared" si="1"/>
        <v>0.18</v>
      </c>
    </row>
    <row r="45" spans="1:10" ht="15" customHeight="1" x14ac:dyDescent="0.25">
      <c r="J45" s="148">
        <f t="shared" si="1"/>
        <v>0.18</v>
      </c>
    </row>
    <row r="46" spans="1:10" ht="15" customHeight="1" x14ac:dyDescent="0.25">
      <c r="J46" s="148">
        <f t="shared" si="1"/>
        <v>0.18</v>
      </c>
    </row>
    <row r="47" spans="1:10" ht="15" customHeight="1" x14ac:dyDescent="0.25">
      <c r="J47" s="148">
        <f t="shared" si="1"/>
        <v>0.18</v>
      </c>
    </row>
    <row r="48" spans="1:10" x14ac:dyDescent="0.25">
      <c r="J48" s="148">
        <f t="shared" si="1"/>
        <v>0.18</v>
      </c>
    </row>
    <row r="49" spans="1:10" x14ac:dyDescent="0.25">
      <c r="J49" s="148">
        <f t="shared" si="1"/>
        <v>0.18</v>
      </c>
    </row>
    <row r="50" spans="1:10" ht="15.75" thickBot="1" x14ac:dyDescent="0.3">
      <c r="J50" s="148">
        <f t="shared" si="1"/>
        <v>0.18</v>
      </c>
    </row>
    <row r="51" spans="1:10" x14ac:dyDescent="0.25">
      <c r="A51" s="604" t="s">
        <v>227</v>
      </c>
      <c r="B51" s="605"/>
      <c r="C51" s="608" t="s">
        <v>234</v>
      </c>
      <c r="D51" s="610" t="s">
        <v>172</v>
      </c>
      <c r="E51" s="611"/>
      <c r="F51" s="612"/>
      <c r="G51" s="703" t="s">
        <v>751</v>
      </c>
      <c r="H51" s="704"/>
      <c r="J51" s="148">
        <f t="shared" si="1"/>
        <v>0.18</v>
      </c>
    </row>
    <row r="52" spans="1:10" ht="15.75" thickBot="1" x14ac:dyDescent="0.3">
      <c r="A52" s="606"/>
      <c r="B52" s="607"/>
      <c r="C52" s="609"/>
      <c r="D52" s="613"/>
      <c r="E52" s="614"/>
      <c r="F52" s="615"/>
      <c r="G52" s="705"/>
      <c r="H52" s="706"/>
      <c r="J52" s="148">
        <f t="shared" si="1"/>
        <v>0.18</v>
      </c>
    </row>
    <row r="53" spans="1:10" x14ac:dyDescent="0.25">
      <c r="A53" s="570" t="s">
        <v>222</v>
      </c>
      <c r="B53" s="571" t="s">
        <v>222</v>
      </c>
      <c r="C53" s="236" t="s">
        <v>221</v>
      </c>
      <c r="D53" s="572" t="s">
        <v>222</v>
      </c>
      <c r="E53" s="572" t="s">
        <v>222</v>
      </c>
      <c r="F53" s="572" t="s">
        <v>222</v>
      </c>
      <c r="G53" s="573">
        <f>SUM(I53-I53*J53)</f>
        <v>104.00059999999999</v>
      </c>
      <c r="H53" s="574"/>
      <c r="I53" s="262">
        <v>126.83</v>
      </c>
      <c r="J53" s="148">
        <f t="shared" si="1"/>
        <v>0.18</v>
      </c>
    </row>
    <row r="54" spans="1:10" ht="15" customHeight="1" x14ac:dyDescent="0.25">
      <c r="A54" s="566" t="s">
        <v>294</v>
      </c>
      <c r="B54" s="502" t="s">
        <v>294</v>
      </c>
      <c r="C54" s="229">
        <v>7203914</v>
      </c>
      <c r="D54" s="567" t="s">
        <v>294</v>
      </c>
      <c r="E54" s="567" t="s">
        <v>294</v>
      </c>
      <c r="F54" s="567" t="s">
        <v>294</v>
      </c>
      <c r="G54" s="492">
        <f t="shared" ref="G54:G77" si="2">SUM(I54-I54*J54)</f>
        <v>19798.900000000001</v>
      </c>
      <c r="H54" s="500"/>
      <c r="I54" s="257">
        <v>24145</v>
      </c>
      <c r="J54" s="148">
        <f t="shared" si="1"/>
        <v>0.18</v>
      </c>
    </row>
    <row r="55" spans="1:10" ht="15" customHeight="1" x14ac:dyDescent="0.25">
      <c r="A55" s="566" t="s">
        <v>295</v>
      </c>
      <c r="B55" s="502" t="s">
        <v>295</v>
      </c>
      <c r="C55" s="229">
        <v>7203915</v>
      </c>
      <c r="D55" s="567" t="s">
        <v>295</v>
      </c>
      <c r="E55" s="567" t="s">
        <v>295</v>
      </c>
      <c r="F55" s="567" t="s">
        <v>295</v>
      </c>
      <c r="G55" s="492">
        <f t="shared" si="2"/>
        <v>17306.099999999999</v>
      </c>
      <c r="H55" s="500"/>
      <c r="I55" s="257">
        <v>21105</v>
      </c>
      <c r="J55" s="148">
        <f t="shared" si="1"/>
        <v>0.18</v>
      </c>
    </row>
    <row r="56" spans="1:10" ht="21.75" customHeight="1" x14ac:dyDescent="0.25">
      <c r="A56" s="566" t="s">
        <v>813</v>
      </c>
      <c r="B56" s="502" t="s">
        <v>813</v>
      </c>
      <c r="C56" s="229">
        <v>7203955</v>
      </c>
      <c r="D56" s="567" t="s">
        <v>813</v>
      </c>
      <c r="E56" s="567" t="s">
        <v>813</v>
      </c>
      <c r="F56" s="567" t="s">
        <v>813</v>
      </c>
      <c r="G56" s="492">
        <f t="shared" si="2"/>
        <v>12365.6</v>
      </c>
      <c r="H56" s="500"/>
      <c r="I56" s="257">
        <v>15080</v>
      </c>
      <c r="J56" s="148">
        <f t="shared" si="1"/>
        <v>0.18</v>
      </c>
    </row>
    <row r="57" spans="1:10" ht="15" customHeight="1" x14ac:dyDescent="0.25">
      <c r="A57" s="566" t="s">
        <v>848</v>
      </c>
      <c r="B57" s="502" t="s">
        <v>848</v>
      </c>
      <c r="C57" s="229">
        <v>7223086</v>
      </c>
      <c r="D57" s="567" t="s">
        <v>848</v>
      </c>
      <c r="E57" s="567" t="s">
        <v>848</v>
      </c>
      <c r="F57" s="567" t="s">
        <v>848</v>
      </c>
      <c r="G57" s="492">
        <f t="shared" si="2"/>
        <v>19798.900000000001</v>
      </c>
      <c r="H57" s="500"/>
      <c r="I57" s="257">
        <v>24145</v>
      </c>
      <c r="J57" s="148">
        <f t="shared" si="1"/>
        <v>0.18</v>
      </c>
    </row>
    <row r="58" spans="1:10" ht="15" customHeight="1" x14ac:dyDescent="0.25">
      <c r="A58" s="566" t="s">
        <v>849</v>
      </c>
      <c r="B58" s="502" t="s">
        <v>849</v>
      </c>
      <c r="C58" s="229">
        <v>7223087</v>
      </c>
      <c r="D58" s="567" t="s">
        <v>849</v>
      </c>
      <c r="E58" s="567" t="s">
        <v>849</v>
      </c>
      <c r="F58" s="567" t="s">
        <v>849</v>
      </c>
      <c r="G58" s="492">
        <f t="shared" si="2"/>
        <v>17306.099999999999</v>
      </c>
      <c r="H58" s="500"/>
      <c r="I58" s="257">
        <v>21105</v>
      </c>
      <c r="J58" s="148">
        <f t="shared" si="1"/>
        <v>0.18</v>
      </c>
    </row>
    <row r="59" spans="1:10" ht="23.25" customHeight="1" x14ac:dyDescent="0.25">
      <c r="A59" s="566" t="s">
        <v>850</v>
      </c>
      <c r="B59" s="502" t="s">
        <v>850</v>
      </c>
      <c r="C59" s="229">
        <v>7223091</v>
      </c>
      <c r="D59" s="567" t="s">
        <v>850</v>
      </c>
      <c r="E59" s="567" t="s">
        <v>850</v>
      </c>
      <c r="F59" s="567" t="s">
        <v>850</v>
      </c>
      <c r="G59" s="492">
        <f t="shared" si="2"/>
        <v>27264.18</v>
      </c>
      <c r="H59" s="500"/>
      <c r="I59" s="257">
        <v>33249</v>
      </c>
      <c r="J59" s="148">
        <f t="shared" si="1"/>
        <v>0.18</v>
      </c>
    </row>
    <row r="60" spans="1:10" ht="15" customHeight="1" x14ac:dyDescent="0.25">
      <c r="A60" s="566" t="s">
        <v>296</v>
      </c>
      <c r="B60" s="502" t="s">
        <v>296</v>
      </c>
      <c r="C60" s="229">
        <v>7224996</v>
      </c>
      <c r="D60" s="567" t="s">
        <v>296</v>
      </c>
      <c r="E60" s="567" t="s">
        <v>296</v>
      </c>
      <c r="F60" s="567" t="s">
        <v>296</v>
      </c>
      <c r="G60" s="492">
        <f t="shared" si="2"/>
        <v>19798.900000000001</v>
      </c>
      <c r="H60" s="500"/>
      <c r="I60" s="257">
        <v>24145</v>
      </c>
      <c r="J60" s="148">
        <f t="shared" si="1"/>
        <v>0.18</v>
      </c>
    </row>
    <row r="61" spans="1:10" ht="15" customHeight="1" x14ac:dyDescent="0.25">
      <c r="A61" s="566" t="s">
        <v>851</v>
      </c>
      <c r="B61" s="502" t="s">
        <v>851</v>
      </c>
      <c r="C61" s="229">
        <v>7224997</v>
      </c>
      <c r="D61" s="567" t="s">
        <v>851</v>
      </c>
      <c r="E61" s="567" t="s">
        <v>851</v>
      </c>
      <c r="F61" s="567" t="s">
        <v>851</v>
      </c>
      <c r="G61" s="492">
        <f t="shared" si="2"/>
        <v>17306.099999999999</v>
      </c>
      <c r="H61" s="500"/>
      <c r="I61" s="257">
        <v>21105</v>
      </c>
      <c r="J61" s="148">
        <f t="shared" si="1"/>
        <v>0.18</v>
      </c>
    </row>
    <row r="62" spans="1:10" ht="25.5" customHeight="1" x14ac:dyDescent="0.25">
      <c r="A62" s="566" t="s">
        <v>817</v>
      </c>
      <c r="B62" s="502" t="s">
        <v>817</v>
      </c>
      <c r="C62" s="229">
        <v>7225064</v>
      </c>
      <c r="D62" s="567" t="s">
        <v>817</v>
      </c>
      <c r="E62" s="567" t="s">
        <v>817</v>
      </c>
      <c r="F62" s="567" t="s">
        <v>817</v>
      </c>
      <c r="G62" s="492">
        <f t="shared" si="2"/>
        <v>12365.6</v>
      </c>
      <c r="H62" s="500"/>
      <c r="I62" s="257">
        <v>15080</v>
      </c>
      <c r="J62" s="148">
        <f t="shared" si="1"/>
        <v>0.18</v>
      </c>
    </row>
    <row r="63" spans="1:10" ht="15" customHeight="1" x14ac:dyDescent="0.25">
      <c r="A63" s="566" t="s">
        <v>852</v>
      </c>
      <c r="B63" s="502" t="s">
        <v>852</v>
      </c>
      <c r="C63" s="229">
        <v>7228970</v>
      </c>
      <c r="D63" s="567" t="s">
        <v>852</v>
      </c>
      <c r="E63" s="567" t="s">
        <v>852</v>
      </c>
      <c r="F63" s="567" t="s">
        <v>852</v>
      </c>
      <c r="G63" s="492">
        <f t="shared" si="2"/>
        <v>18171.2</v>
      </c>
      <c r="H63" s="500"/>
      <c r="I63" s="257">
        <v>22160</v>
      </c>
      <c r="J63" s="148">
        <f t="shared" si="1"/>
        <v>0.18</v>
      </c>
    </row>
    <row r="64" spans="1:10" x14ac:dyDescent="0.25">
      <c r="A64" s="566" t="s">
        <v>853</v>
      </c>
      <c r="B64" s="502" t="s">
        <v>853</v>
      </c>
      <c r="C64" s="229">
        <v>7228971</v>
      </c>
      <c r="D64" s="567" t="s">
        <v>853</v>
      </c>
      <c r="E64" s="567" t="s">
        <v>853</v>
      </c>
      <c r="F64" s="567" t="s">
        <v>853</v>
      </c>
      <c r="G64" s="492">
        <f t="shared" si="2"/>
        <v>18171.2</v>
      </c>
      <c r="H64" s="500"/>
      <c r="I64" s="257">
        <v>22160</v>
      </c>
      <c r="J64" s="148">
        <f t="shared" si="1"/>
        <v>0.18</v>
      </c>
    </row>
    <row r="65" spans="1:10" x14ac:dyDescent="0.25">
      <c r="A65" s="566" t="s">
        <v>854</v>
      </c>
      <c r="B65" s="502" t="s">
        <v>854</v>
      </c>
      <c r="C65" s="229">
        <v>7228972</v>
      </c>
      <c r="D65" s="567" t="s">
        <v>854</v>
      </c>
      <c r="E65" s="567" t="s">
        <v>854</v>
      </c>
      <c r="F65" s="567" t="s">
        <v>854</v>
      </c>
      <c r="G65" s="492">
        <f t="shared" si="2"/>
        <v>20788.64</v>
      </c>
      <c r="H65" s="500"/>
      <c r="I65" s="257">
        <v>25352</v>
      </c>
      <c r="J65" s="148">
        <f t="shared" si="1"/>
        <v>0.18</v>
      </c>
    </row>
    <row r="66" spans="1:10" x14ac:dyDescent="0.25">
      <c r="A66" s="566" t="s">
        <v>855</v>
      </c>
      <c r="B66" s="502" t="s">
        <v>855</v>
      </c>
      <c r="C66" s="229">
        <v>7228973</v>
      </c>
      <c r="D66" s="567" t="s">
        <v>855</v>
      </c>
      <c r="E66" s="567" t="s">
        <v>855</v>
      </c>
      <c r="F66" s="567" t="s">
        <v>855</v>
      </c>
      <c r="G66" s="492">
        <f t="shared" si="2"/>
        <v>18171.2</v>
      </c>
      <c r="H66" s="500"/>
      <c r="I66" s="257">
        <v>22160</v>
      </c>
      <c r="J66" s="148">
        <f t="shared" si="1"/>
        <v>0.18</v>
      </c>
    </row>
    <row r="67" spans="1:10" x14ac:dyDescent="0.25">
      <c r="A67" s="566" t="s">
        <v>856</v>
      </c>
      <c r="B67" s="502" t="s">
        <v>856</v>
      </c>
      <c r="C67" s="229">
        <v>7228974</v>
      </c>
      <c r="D67" s="567" t="s">
        <v>856</v>
      </c>
      <c r="E67" s="567" t="s">
        <v>856</v>
      </c>
      <c r="F67" s="567" t="s">
        <v>856</v>
      </c>
      <c r="G67" s="492">
        <f t="shared" si="2"/>
        <v>20788.64</v>
      </c>
      <c r="H67" s="500"/>
      <c r="I67" s="257">
        <v>25352</v>
      </c>
      <c r="J67" s="148">
        <f t="shared" si="1"/>
        <v>0.18</v>
      </c>
    </row>
    <row r="68" spans="1:10" x14ac:dyDescent="0.25">
      <c r="A68" s="566" t="s">
        <v>857</v>
      </c>
      <c r="B68" s="502" t="s">
        <v>857</v>
      </c>
      <c r="C68" s="229">
        <v>7229031</v>
      </c>
      <c r="D68" s="567" t="s">
        <v>857</v>
      </c>
      <c r="E68" s="567" t="s">
        <v>857</v>
      </c>
      <c r="F68" s="567" t="s">
        <v>857</v>
      </c>
      <c r="G68" s="492">
        <f t="shared" si="2"/>
        <v>20788.64</v>
      </c>
      <c r="H68" s="500"/>
      <c r="I68" s="257">
        <v>25352</v>
      </c>
      <c r="J68" s="148">
        <f t="shared" si="1"/>
        <v>0.18</v>
      </c>
    </row>
    <row r="69" spans="1:10" ht="21.75" customHeight="1" x14ac:dyDescent="0.25">
      <c r="A69" s="566" t="s">
        <v>818</v>
      </c>
      <c r="B69" s="502" t="s">
        <v>818</v>
      </c>
      <c r="C69" s="229">
        <v>7235384</v>
      </c>
      <c r="D69" s="567" t="s">
        <v>818</v>
      </c>
      <c r="E69" s="567" t="s">
        <v>818</v>
      </c>
      <c r="F69" s="567" t="s">
        <v>818</v>
      </c>
      <c r="G69" s="492">
        <f t="shared" si="2"/>
        <v>14849.380000000001</v>
      </c>
      <c r="H69" s="500"/>
      <c r="I69" s="257">
        <v>18109</v>
      </c>
      <c r="J69" s="148">
        <f t="shared" si="1"/>
        <v>0.18</v>
      </c>
    </row>
    <row r="70" spans="1:10" ht="21" customHeight="1" x14ac:dyDescent="0.25">
      <c r="A70" s="566" t="s">
        <v>819</v>
      </c>
      <c r="B70" s="502" t="s">
        <v>819</v>
      </c>
      <c r="C70" s="229">
        <v>7235386</v>
      </c>
      <c r="D70" s="567" t="s">
        <v>819</v>
      </c>
      <c r="E70" s="567" t="s">
        <v>819</v>
      </c>
      <c r="F70" s="567" t="s">
        <v>819</v>
      </c>
      <c r="G70" s="492">
        <f t="shared" si="2"/>
        <v>13074.08</v>
      </c>
      <c r="H70" s="500"/>
      <c r="I70" s="257">
        <v>15944</v>
      </c>
      <c r="J70" s="148">
        <f t="shared" si="1"/>
        <v>0.18</v>
      </c>
    </row>
    <row r="71" spans="1:10" ht="21" customHeight="1" x14ac:dyDescent="0.25">
      <c r="A71" s="566" t="s">
        <v>820</v>
      </c>
      <c r="B71" s="502" t="s">
        <v>820</v>
      </c>
      <c r="C71" s="229">
        <v>7235388</v>
      </c>
      <c r="D71" s="567" t="s">
        <v>820</v>
      </c>
      <c r="E71" s="567" t="s">
        <v>820</v>
      </c>
      <c r="F71" s="567" t="s">
        <v>820</v>
      </c>
      <c r="G71" s="492">
        <f t="shared" si="2"/>
        <v>14849.380000000001</v>
      </c>
      <c r="H71" s="500"/>
      <c r="I71" s="257">
        <v>18109</v>
      </c>
      <c r="J71" s="148">
        <f t="shared" si="1"/>
        <v>0.18</v>
      </c>
    </row>
    <row r="72" spans="1:10" ht="21" customHeight="1" x14ac:dyDescent="0.25">
      <c r="A72" s="566" t="s">
        <v>821</v>
      </c>
      <c r="B72" s="502" t="s">
        <v>821</v>
      </c>
      <c r="C72" s="229">
        <v>7235390</v>
      </c>
      <c r="D72" s="567" t="s">
        <v>821</v>
      </c>
      <c r="E72" s="567" t="s">
        <v>821</v>
      </c>
      <c r="F72" s="567" t="s">
        <v>821</v>
      </c>
      <c r="G72" s="492">
        <f t="shared" si="2"/>
        <v>13074.08</v>
      </c>
      <c r="H72" s="500"/>
      <c r="I72" s="257">
        <v>15944</v>
      </c>
      <c r="J72" s="148">
        <f t="shared" si="1"/>
        <v>0.18</v>
      </c>
    </row>
    <row r="73" spans="1:10" x14ac:dyDescent="0.25">
      <c r="A73" s="566" t="s">
        <v>858</v>
      </c>
      <c r="B73" s="502" t="s">
        <v>858</v>
      </c>
      <c r="C73" s="229">
        <v>7236531</v>
      </c>
      <c r="D73" s="567" t="s">
        <v>858</v>
      </c>
      <c r="E73" s="567" t="s">
        <v>858</v>
      </c>
      <c r="F73" s="567" t="s">
        <v>858</v>
      </c>
      <c r="G73" s="492">
        <f t="shared" si="2"/>
        <v>20085.900000000001</v>
      </c>
      <c r="H73" s="500"/>
      <c r="I73" s="257">
        <v>24495</v>
      </c>
      <c r="J73" s="148">
        <f t="shared" si="1"/>
        <v>0.18</v>
      </c>
    </row>
    <row r="74" spans="1:10" x14ac:dyDescent="0.25">
      <c r="A74" s="566" t="s">
        <v>859</v>
      </c>
      <c r="B74" s="502" t="s">
        <v>859</v>
      </c>
      <c r="C74" s="229">
        <v>7236533</v>
      </c>
      <c r="D74" s="567" t="s">
        <v>859</v>
      </c>
      <c r="E74" s="567" t="s">
        <v>859</v>
      </c>
      <c r="F74" s="567" t="s">
        <v>859</v>
      </c>
      <c r="G74" s="492">
        <f t="shared" si="2"/>
        <v>20085.900000000001</v>
      </c>
      <c r="H74" s="500"/>
      <c r="I74" s="257">
        <v>24495</v>
      </c>
      <c r="J74" s="148">
        <f t="shared" ref="J74:J77" si="3" xml:space="preserve"> J73</f>
        <v>0.18</v>
      </c>
    </row>
    <row r="75" spans="1:10" x14ac:dyDescent="0.25">
      <c r="A75" s="566" t="s">
        <v>860</v>
      </c>
      <c r="B75" s="502" t="s">
        <v>860</v>
      </c>
      <c r="C75" s="229">
        <v>7236535</v>
      </c>
      <c r="D75" s="567" t="s">
        <v>860</v>
      </c>
      <c r="E75" s="567" t="s">
        <v>860</v>
      </c>
      <c r="F75" s="567" t="s">
        <v>860</v>
      </c>
      <c r="G75" s="492">
        <f t="shared" si="2"/>
        <v>20085.900000000001</v>
      </c>
      <c r="H75" s="500"/>
      <c r="I75" s="257">
        <v>24495</v>
      </c>
      <c r="J75" s="148">
        <f t="shared" si="3"/>
        <v>0.18</v>
      </c>
    </row>
    <row r="76" spans="1:10" x14ac:dyDescent="0.25">
      <c r="A76" s="566" t="s">
        <v>861</v>
      </c>
      <c r="B76" s="502" t="s">
        <v>861</v>
      </c>
      <c r="C76" s="229">
        <v>7254053</v>
      </c>
      <c r="D76" s="567" t="s">
        <v>861</v>
      </c>
      <c r="E76" s="567" t="s">
        <v>861</v>
      </c>
      <c r="F76" s="567" t="s">
        <v>861</v>
      </c>
      <c r="G76" s="492">
        <f t="shared" si="2"/>
        <v>9676</v>
      </c>
      <c r="H76" s="500"/>
      <c r="I76" s="257">
        <v>11800</v>
      </c>
      <c r="J76" s="148">
        <f t="shared" si="3"/>
        <v>0.18</v>
      </c>
    </row>
    <row r="77" spans="1:10" ht="15.75" thickBot="1" x14ac:dyDescent="0.3">
      <c r="A77" s="678" t="s">
        <v>862</v>
      </c>
      <c r="B77" s="679" t="s">
        <v>862</v>
      </c>
      <c r="C77" s="234">
        <v>7254077</v>
      </c>
      <c r="D77" s="638" t="s">
        <v>862</v>
      </c>
      <c r="E77" s="638" t="s">
        <v>862</v>
      </c>
      <c r="F77" s="638" t="s">
        <v>862</v>
      </c>
      <c r="G77" s="548">
        <f t="shared" si="2"/>
        <v>8600.16</v>
      </c>
      <c r="H77" s="549"/>
      <c r="I77" s="258">
        <v>10488</v>
      </c>
      <c r="J77" s="148">
        <f t="shared" si="3"/>
        <v>0.18</v>
      </c>
    </row>
    <row r="78" spans="1:10" x14ac:dyDescent="0.25">
      <c r="J78" s="148"/>
    </row>
    <row r="79" spans="1:10" x14ac:dyDescent="0.25">
      <c r="J79" s="148"/>
    </row>
    <row r="80" spans="1:10" x14ac:dyDescent="0.25">
      <c r="J80" s="148"/>
    </row>
    <row r="81" spans="10:10" x14ac:dyDescent="0.25">
      <c r="J81" s="148"/>
    </row>
    <row r="82" spans="10:10" x14ac:dyDescent="0.25">
      <c r="J82" s="148"/>
    </row>
    <row r="83" spans="10:10" x14ac:dyDescent="0.25">
      <c r="J83" s="148"/>
    </row>
  </sheetData>
  <mergeCells count="170">
    <mergeCell ref="A77:B77"/>
    <mergeCell ref="D77:F77"/>
    <mergeCell ref="G77:H77"/>
    <mergeCell ref="A74:B74"/>
    <mergeCell ref="D74:F74"/>
    <mergeCell ref="G74:H74"/>
    <mergeCell ref="A75:B75"/>
    <mergeCell ref="D75:F75"/>
    <mergeCell ref="G75:H75"/>
    <mergeCell ref="A76:B76"/>
    <mergeCell ref="D76:F76"/>
    <mergeCell ref="G76:H76"/>
    <mergeCell ref="A35:B35"/>
    <mergeCell ref="D35:F35"/>
    <mergeCell ref="G35:H35"/>
    <mergeCell ref="A37:B37"/>
    <mergeCell ref="D37:F37"/>
    <mergeCell ref="G37:H37"/>
    <mergeCell ref="A31:B31"/>
    <mergeCell ref="D31:F31"/>
    <mergeCell ref="G31:H31"/>
    <mergeCell ref="A34:B34"/>
    <mergeCell ref="D34:F34"/>
    <mergeCell ref="G34:H34"/>
    <mergeCell ref="A36:B36"/>
    <mergeCell ref="D36:F36"/>
    <mergeCell ref="G36:H36"/>
    <mergeCell ref="A32:B32"/>
    <mergeCell ref="D32:F32"/>
    <mergeCell ref="G32:H32"/>
    <mergeCell ref="A33:B33"/>
    <mergeCell ref="D33:F33"/>
    <mergeCell ref="G33:H33"/>
    <mergeCell ref="E13:H13"/>
    <mergeCell ref="A19:C19"/>
    <mergeCell ref="E19:H19"/>
    <mergeCell ref="A25:B25"/>
    <mergeCell ref="D25:F25"/>
    <mergeCell ref="G25:H25"/>
    <mergeCell ref="A27:B27"/>
    <mergeCell ref="D27:F27"/>
    <mergeCell ref="G27:H27"/>
    <mergeCell ref="A26:B26"/>
    <mergeCell ref="D26:F26"/>
    <mergeCell ref="G26:H26"/>
    <mergeCell ref="A22:B23"/>
    <mergeCell ref="C22:C23"/>
    <mergeCell ref="D22:F23"/>
    <mergeCell ref="G22:H23"/>
    <mergeCell ref="A24:B24"/>
    <mergeCell ref="D24:F24"/>
    <mergeCell ref="G24:H24"/>
    <mergeCell ref="D1:H2"/>
    <mergeCell ref="D4:H4"/>
    <mergeCell ref="D6:H6"/>
    <mergeCell ref="A8:C8"/>
    <mergeCell ref="D8:E8"/>
    <mergeCell ref="G8:H8"/>
    <mergeCell ref="A17:C17"/>
    <mergeCell ref="E17:H17"/>
    <mergeCell ref="A18:C18"/>
    <mergeCell ref="E18:H18"/>
    <mergeCell ref="A14:C14"/>
    <mergeCell ref="E14:H14"/>
    <mergeCell ref="A15:C15"/>
    <mergeCell ref="E15:H15"/>
    <mergeCell ref="A16:C16"/>
    <mergeCell ref="E16:H16"/>
    <mergeCell ref="A10:C10"/>
    <mergeCell ref="D10:E10"/>
    <mergeCell ref="G10:H10"/>
    <mergeCell ref="A9:C9"/>
    <mergeCell ref="D9:E9"/>
    <mergeCell ref="G9:H9"/>
    <mergeCell ref="A12:D12"/>
    <mergeCell ref="A13:C13"/>
    <mergeCell ref="A41:B41"/>
    <mergeCell ref="D41:F41"/>
    <mergeCell ref="G41:H41"/>
    <mergeCell ref="A43:B43"/>
    <mergeCell ref="D43:F43"/>
    <mergeCell ref="G43:H43"/>
    <mergeCell ref="A38:B38"/>
    <mergeCell ref="D38:F38"/>
    <mergeCell ref="G38:H38"/>
    <mergeCell ref="A40:B40"/>
    <mergeCell ref="D40:F40"/>
    <mergeCell ref="G40:H40"/>
    <mergeCell ref="A39:B39"/>
    <mergeCell ref="D39:F39"/>
    <mergeCell ref="G39:H39"/>
    <mergeCell ref="A42:B42"/>
    <mergeCell ref="D42:F42"/>
    <mergeCell ref="G42:H42"/>
    <mergeCell ref="G60:H60"/>
    <mergeCell ref="A57:B57"/>
    <mergeCell ref="D57:F57"/>
    <mergeCell ref="G57:H57"/>
    <mergeCell ref="A51:B52"/>
    <mergeCell ref="C51:C52"/>
    <mergeCell ref="D51:F52"/>
    <mergeCell ref="G51:H52"/>
    <mergeCell ref="A54:B54"/>
    <mergeCell ref="D54:F54"/>
    <mergeCell ref="G54:H54"/>
    <mergeCell ref="A53:B53"/>
    <mergeCell ref="D53:F53"/>
    <mergeCell ref="G53:H53"/>
    <mergeCell ref="A55:B55"/>
    <mergeCell ref="D55:F55"/>
    <mergeCell ref="G55:H55"/>
    <mergeCell ref="A56:B56"/>
    <mergeCell ref="D56:F56"/>
    <mergeCell ref="G56:H56"/>
    <mergeCell ref="A59:B59"/>
    <mergeCell ref="D59:F59"/>
    <mergeCell ref="A63:B63"/>
    <mergeCell ref="D63:F63"/>
    <mergeCell ref="G63:H63"/>
    <mergeCell ref="A30:B30"/>
    <mergeCell ref="D30:F30"/>
    <mergeCell ref="G30:H30"/>
    <mergeCell ref="A28:B28"/>
    <mergeCell ref="D28:F28"/>
    <mergeCell ref="G28:H28"/>
    <mergeCell ref="A29:B29"/>
    <mergeCell ref="D29:F29"/>
    <mergeCell ref="G29:H29"/>
    <mergeCell ref="G59:H59"/>
    <mergeCell ref="A58:B58"/>
    <mergeCell ref="D58:F58"/>
    <mergeCell ref="G58:H58"/>
    <mergeCell ref="A61:B61"/>
    <mergeCell ref="D61:F61"/>
    <mergeCell ref="G61:H61"/>
    <mergeCell ref="A62:B62"/>
    <mergeCell ref="D62:F62"/>
    <mergeCell ref="G62:H62"/>
    <mergeCell ref="A60:B60"/>
    <mergeCell ref="D60:F60"/>
    <mergeCell ref="A64:B64"/>
    <mergeCell ref="D64:F64"/>
    <mergeCell ref="G64:H64"/>
    <mergeCell ref="A65:B65"/>
    <mergeCell ref="D65:F65"/>
    <mergeCell ref="G65:H65"/>
    <mergeCell ref="A66:B66"/>
    <mergeCell ref="D66:F66"/>
    <mergeCell ref="G66:H66"/>
    <mergeCell ref="A67:B67"/>
    <mergeCell ref="D67:F67"/>
    <mergeCell ref="G67:H67"/>
    <mergeCell ref="A68:B68"/>
    <mergeCell ref="D68:F68"/>
    <mergeCell ref="G68:H68"/>
    <mergeCell ref="A69:B69"/>
    <mergeCell ref="D69:F69"/>
    <mergeCell ref="G69:H69"/>
    <mergeCell ref="A73:B73"/>
    <mergeCell ref="D73:F73"/>
    <mergeCell ref="G73:H73"/>
    <mergeCell ref="A70:B70"/>
    <mergeCell ref="D70:F70"/>
    <mergeCell ref="G70:H70"/>
    <mergeCell ref="A71:B71"/>
    <mergeCell ref="D71:F71"/>
    <mergeCell ref="G71:H71"/>
    <mergeCell ref="A72:B72"/>
    <mergeCell ref="D72:F72"/>
    <mergeCell ref="G72:H72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&amp;C&amp;9Doosan Infracore Construction Equipment 
2905 Shawnee Industrial Way Suwanee, GA 30024 USA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7"/>
  <sheetViews>
    <sheetView view="pageLayout" zoomScaleNormal="100" workbookViewId="0">
      <selection activeCell="H21" sqref="H21"/>
    </sheetView>
  </sheetViews>
  <sheetFormatPr defaultRowHeight="15" x14ac:dyDescent="0.25"/>
  <cols>
    <col min="1" max="1" width="9.140625" style="149" customWidth="1"/>
    <col min="2" max="2" width="19.42578125" style="149" customWidth="1"/>
    <col min="3" max="3" width="11.85546875" style="149" customWidth="1"/>
    <col min="4" max="4" width="9.85546875" style="149" customWidth="1"/>
    <col min="5" max="5" width="9.140625" style="149"/>
    <col min="6" max="6" width="18" style="149" customWidth="1"/>
    <col min="7" max="7" width="5.85546875" style="149" customWidth="1"/>
    <col min="8" max="8" width="6.7109375" style="149" customWidth="1"/>
    <col min="9" max="9" width="10.85546875" style="149" hidden="1" customWidth="1"/>
    <col min="10" max="10" width="10" style="149" hidden="1" customWidth="1"/>
    <col min="11" max="16384" width="9.140625" style="149"/>
  </cols>
  <sheetData>
    <row r="1" spans="1:8" ht="15" customHeight="1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" customHeight="1" thickBot="1" x14ac:dyDescent="0.3">
      <c r="D2" s="714"/>
      <c r="E2" s="715"/>
      <c r="F2" s="715"/>
      <c r="G2" s="715"/>
      <c r="H2" s="716"/>
    </row>
    <row r="3" spans="1:8" ht="15" customHeight="1" thickBot="1" x14ac:dyDescent="0.3">
      <c r="D3" s="165"/>
      <c r="E3" s="165"/>
      <c r="F3" s="165"/>
      <c r="G3" s="165"/>
      <c r="H3" s="165"/>
    </row>
    <row r="4" spans="1:8" ht="15" customHeight="1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5" customHeight="1" thickBot="1" x14ac:dyDescent="0.3">
      <c r="D5" s="166"/>
      <c r="E5" s="166"/>
      <c r="F5" s="166"/>
      <c r="G5" s="166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362" t="s">
        <v>174</v>
      </c>
      <c r="G8" s="550" t="s">
        <v>751</v>
      </c>
      <c r="H8" s="551"/>
    </row>
    <row r="9" spans="1:8" x14ac:dyDescent="0.25">
      <c r="A9" s="758" t="str">
        <f xml:space="preserve"> 'Price Index'!A49:D49</f>
        <v xml:space="preserve">DX140LC-5 No Front Excavator </v>
      </c>
      <c r="B9" s="759"/>
      <c r="C9" s="760"/>
      <c r="D9" s="731" t="str">
        <f xml:space="preserve"> 'Price Index'!E49</f>
        <v>US-10</v>
      </c>
      <c r="E9" s="731"/>
      <c r="F9" s="177">
        <f xml:space="preserve"> 'Price Index'!G11:G11</f>
        <v>0.18</v>
      </c>
      <c r="G9" s="523">
        <f xml:space="preserve"> 'Price Index'!F49-'Price Index'!F49*'Price Index'!G11</f>
        <v>99637.462</v>
      </c>
      <c r="H9" s="761"/>
    </row>
    <row r="10" spans="1:8" x14ac:dyDescent="0.25">
      <c r="A10" s="758" t="str">
        <f xml:space="preserve"> 'Price Index'!A50:D50</f>
        <v>DX140LC-5 Standard Excavator</v>
      </c>
      <c r="B10" s="759"/>
      <c r="C10" s="760"/>
      <c r="D10" s="731" t="str">
        <f xml:space="preserve"> 'Price Index'!E50</f>
        <v>US-20</v>
      </c>
      <c r="E10" s="731"/>
      <c r="F10" s="177">
        <f xml:space="preserve"> 'Price Index'!G11:G11</f>
        <v>0.18</v>
      </c>
      <c r="G10" s="523">
        <f xml:space="preserve"> 'Price Index'!F50-'Price Index'!F50*'Price Index'!G12</f>
        <v>116757.50400000002</v>
      </c>
      <c r="H10" s="761"/>
    </row>
    <row r="11" spans="1:8" ht="15.75" thickBot="1" x14ac:dyDescent="0.3">
      <c r="A11" s="762" t="str">
        <f xml:space="preserve"> 'Price Index'!A51:D51</f>
        <v>DX140LC-5 Standard w/ Dozer Blade Excavator</v>
      </c>
      <c r="B11" s="763"/>
      <c r="C11" s="764"/>
      <c r="D11" s="765" t="str">
        <f xml:space="preserve"> 'Price Index'!E51</f>
        <v>US-40</v>
      </c>
      <c r="E11" s="765"/>
      <c r="F11" s="169">
        <f xml:space="preserve"> 'Price Index'!G11:G11</f>
        <v>0.18</v>
      </c>
      <c r="G11" s="526">
        <f xml:space="preserve"> 'Price Index'!F51-'Price Index'!F51*'Price Index'!G13</f>
        <v>127670.58059999999</v>
      </c>
      <c r="H11" s="766"/>
    </row>
    <row r="12" spans="1:8" ht="15.75" thickBot="1" x14ac:dyDescent="0.3"/>
    <row r="13" spans="1:8" ht="15.75" x14ac:dyDescent="0.25">
      <c r="A13" s="734" t="s">
        <v>175</v>
      </c>
      <c r="B13" s="735"/>
      <c r="C13" s="735"/>
      <c r="D13" s="735"/>
      <c r="E13" s="170"/>
      <c r="F13" s="170"/>
      <c r="G13" s="170"/>
      <c r="H13" s="171"/>
    </row>
    <row r="14" spans="1:8" x14ac:dyDescent="0.25">
      <c r="A14" s="736" t="s">
        <v>716</v>
      </c>
      <c r="B14" s="737"/>
      <c r="C14" s="737"/>
      <c r="D14" s="183"/>
      <c r="E14" s="738" t="s">
        <v>342</v>
      </c>
      <c r="F14" s="738"/>
      <c r="G14" s="738"/>
      <c r="H14" s="739"/>
    </row>
    <row r="15" spans="1:8" x14ac:dyDescent="0.25">
      <c r="A15" s="723" t="s">
        <v>270</v>
      </c>
      <c r="B15" s="724"/>
      <c r="C15" s="724"/>
      <c r="D15" s="162"/>
      <c r="E15" s="725" t="s">
        <v>343</v>
      </c>
      <c r="F15" s="725"/>
      <c r="G15" s="725"/>
      <c r="H15" s="726"/>
    </row>
    <row r="16" spans="1:8" x14ac:dyDescent="0.25">
      <c r="A16" s="723" t="s">
        <v>337</v>
      </c>
      <c r="B16" s="724"/>
      <c r="C16" s="724"/>
      <c r="D16" s="183"/>
      <c r="E16" s="725" t="s">
        <v>344</v>
      </c>
      <c r="F16" s="725"/>
      <c r="G16" s="725"/>
      <c r="H16" s="726"/>
    </row>
    <row r="17" spans="1:10" x14ac:dyDescent="0.25">
      <c r="A17" s="723" t="s">
        <v>717</v>
      </c>
      <c r="B17" s="724"/>
      <c r="C17" s="724"/>
      <c r="D17" s="163"/>
      <c r="E17" s="725" t="s">
        <v>346</v>
      </c>
      <c r="F17" s="725"/>
      <c r="G17" s="725"/>
      <c r="H17" s="726"/>
    </row>
    <row r="18" spans="1:10" x14ac:dyDescent="0.25">
      <c r="A18" s="723" t="s">
        <v>339</v>
      </c>
      <c r="B18" s="724"/>
      <c r="C18" s="724"/>
      <c r="D18" s="162"/>
      <c r="E18" s="725" t="s">
        <v>347</v>
      </c>
      <c r="F18" s="725"/>
      <c r="G18" s="725"/>
      <c r="H18" s="726"/>
    </row>
    <row r="19" spans="1:10" x14ac:dyDescent="0.25">
      <c r="A19" s="723" t="s">
        <v>340</v>
      </c>
      <c r="B19" s="724"/>
      <c r="C19" s="724"/>
      <c r="D19" s="163"/>
      <c r="E19" s="725" t="s">
        <v>348</v>
      </c>
      <c r="F19" s="725"/>
      <c r="G19" s="725"/>
      <c r="H19" s="726"/>
    </row>
    <row r="20" spans="1:10" ht="15.75" thickBot="1" x14ac:dyDescent="0.3">
      <c r="A20" s="740" t="s">
        <v>341</v>
      </c>
      <c r="B20" s="741"/>
      <c r="C20" s="741"/>
      <c r="D20" s="164"/>
      <c r="E20" s="742" t="s">
        <v>345</v>
      </c>
      <c r="F20" s="742"/>
      <c r="G20" s="742"/>
      <c r="H20" s="743"/>
    </row>
    <row r="21" spans="1:10" x14ac:dyDescent="0.25">
      <c r="A21" s="167"/>
      <c r="B21" s="167"/>
      <c r="C21" s="167"/>
      <c r="D21" s="167"/>
      <c r="E21" s="167"/>
      <c r="F21" s="172"/>
      <c r="G21" s="173"/>
      <c r="H21" s="173"/>
    </row>
    <row r="22" spans="1:10" ht="15.75" thickBot="1" x14ac:dyDescent="0.3">
      <c r="A22" s="767"/>
      <c r="B22" s="767"/>
      <c r="C22" s="767"/>
      <c r="D22" s="767"/>
      <c r="E22" s="767"/>
      <c r="F22" s="767"/>
      <c r="G22" s="767"/>
      <c r="H22" s="767"/>
    </row>
    <row r="23" spans="1:10" ht="15" customHeight="1" x14ac:dyDescent="0.25">
      <c r="A23" s="744" t="s">
        <v>205</v>
      </c>
      <c r="B23" s="745"/>
      <c r="C23" s="770" t="s">
        <v>234</v>
      </c>
      <c r="D23" s="750" t="s">
        <v>172</v>
      </c>
      <c r="E23" s="751"/>
      <c r="F23" s="745"/>
      <c r="G23" s="754" t="s">
        <v>751</v>
      </c>
      <c r="H23" s="755"/>
    </row>
    <row r="24" spans="1:10" ht="18" customHeight="1" thickBot="1" x14ac:dyDescent="0.3">
      <c r="A24" s="768"/>
      <c r="B24" s="769"/>
      <c r="C24" s="771"/>
      <c r="D24" s="772"/>
      <c r="E24" s="773"/>
      <c r="F24" s="769"/>
      <c r="G24" s="774"/>
      <c r="H24" s="775"/>
    </row>
    <row r="25" spans="1:10" s="176" customFormat="1" ht="15.75" customHeight="1" x14ac:dyDescent="0.25">
      <c r="A25" s="780" t="s">
        <v>863</v>
      </c>
      <c r="B25" s="781" t="s">
        <v>863</v>
      </c>
      <c r="C25" s="279" t="s">
        <v>657</v>
      </c>
      <c r="D25" s="781" t="s">
        <v>864</v>
      </c>
      <c r="E25" s="781" t="s">
        <v>864</v>
      </c>
      <c r="F25" s="781" t="s">
        <v>864</v>
      </c>
      <c r="G25" s="776">
        <f>SUM(I25-I25*J25)</f>
        <v>-1038.1199999999999</v>
      </c>
      <c r="H25" s="777"/>
      <c r="I25" s="253">
        <v>-1266</v>
      </c>
      <c r="J25" s="175">
        <f xml:space="preserve"> F9</f>
        <v>0.18</v>
      </c>
    </row>
    <row r="26" spans="1:10" s="176" customFormat="1" ht="15.75" customHeight="1" x14ac:dyDescent="0.25">
      <c r="A26" s="643" t="s">
        <v>865</v>
      </c>
      <c r="B26" s="688" t="s">
        <v>865</v>
      </c>
      <c r="C26" s="184" t="s">
        <v>684</v>
      </c>
      <c r="D26" s="688" t="s">
        <v>866</v>
      </c>
      <c r="E26" s="688" t="s">
        <v>866</v>
      </c>
      <c r="F26" s="688" t="s">
        <v>866</v>
      </c>
      <c r="G26" s="776">
        <f t="shared" ref="G26:G39" si="0">SUM(I26-I26*J26)</f>
        <v>6560</v>
      </c>
      <c r="H26" s="777"/>
      <c r="I26" s="254">
        <v>8000</v>
      </c>
      <c r="J26" s="175">
        <f xml:space="preserve"> J25</f>
        <v>0.18</v>
      </c>
    </row>
    <row r="27" spans="1:10" s="176" customFormat="1" ht="15.75" customHeight="1" x14ac:dyDescent="0.25">
      <c r="A27" s="643" t="s">
        <v>865</v>
      </c>
      <c r="B27" s="688" t="s">
        <v>865</v>
      </c>
      <c r="C27" s="184">
        <v>700</v>
      </c>
      <c r="D27" s="688" t="s">
        <v>867</v>
      </c>
      <c r="E27" s="688" t="s">
        <v>867</v>
      </c>
      <c r="F27" s="688" t="s">
        <v>867</v>
      </c>
      <c r="G27" s="776">
        <f t="shared" si="0"/>
        <v>1443.2</v>
      </c>
      <c r="H27" s="777"/>
      <c r="I27" s="254">
        <v>1760</v>
      </c>
      <c r="J27" s="175">
        <f t="shared" ref="J27:J87" si="1" xml:space="preserve"> J26</f>
        <v>0.18</v>
      </c>
    </row>
    <row r="28" spans="1:10" s="176" customFormat="1" ht="15.75" customHeight="1" x14ac:dyDescent="0.25">
      <c r="A28" s="778" t="s">
        <v>868</v>
      </c>
      <c r="B28" s="779" t="s">
        <v>868</v>
      </c>
      <c r="C28" s="144" t="s">
        <v>305</v>
      </c>
      <c r="D28" s="779" t="s">
        <v>306</v>
      </c>
      <c r="E28" s="779" t="s">
        <v>306</v>
      </c>
      <c r="F28" s="779" t="s">
        <v>306</v>
      </c>
      <c r="G28" s="776">
        <f t="shared" si="0"/>
        <v>1508.8</v>
      </c>
      <c r="H28" s="777"/>
      <c r="I28" s="254">
        <v>1840</v>
      </c>
      <c r="J28" s="175">
        <f t="shared" si="1"/>
        <v>0.18</v>
      </c>
    </row>
    <row r="29" spans="1:10" s="176" customFormat="1" ht="15.75" customHeight="1" x14ac:dyDescent="0.25">
      <c r="A29" s="643" t="s">
        <v>869</v>
      </c>
      <c r="B29" s="688" t="s">
        <v>869</v>
      </c>
      <c r="C29" s="184" t="s">
        <v>303</v>
      </c>
      <c r="D29" s="688" t="s">
        <v>304</v>
      </c>
      <c r="E29" s="688" t="s">
        <v>304</v>
      </c>
      <c r="F29" s="688" t="s">
        <v>304</v>
      </c>
      <c r="G29" s="776">
        <f t="shared" si="0"/>
        <v>4920</v>
      </c>
      <c r="H29" s="777"/>
      <c r="I29" s="254">
        <v>6000</v>
      </c>
      <c r="J29" s="175">
        <f t="shared" si="1"/>
        <v>0.18</v>
      </c>
    </row>
    <row r="30" spans="1:10" s="176" customFormat="1" ht="15.75" customHeight="1" x14ac:dyDescent="0.25">
      <c r="A30" s="782" t="s">
        <v>870</v>
      </c>
      <c r="B30" s="701" t="s">
        <v>870</v>
      </c>
      <c r="C30" s="142" t="s">
        <v>302</v>
      </c>
      <c r="D30" s="701" t="s">
        <v>871</v>
      </c>
      <c r="E30" s="701" t="s">
        <v>871</v>
      </c>
      <c r="F30" s="701" t="s">
        <v>871</v>
      </c>
      <c r="G30" s="776">
        <f t="shared" si="0"/>
        <v>4920</v>
      </c>
      <c r="H30" s="777"/>
      <c r="I30" s="254">
        <v>6000</v>
      </c>
      <c r="J30" s="175">
        <f t="shared" si="1"/>
        <v>0.18</v>
      </c>
    </row>
    <row r="31" spans="1:10" s="176" customFormat="1" ht="15.75" customHeight="1" x14ac:dyDescent="0.25">
      <c r="A31" s="643" t="s">
        <v>308</v>
      </c>
      <c r="B31" s="688" t="s">
        <v>308</v>
      </c>
      <c r="C31" s="184" t="s">
        <v>309</v>
      </c>
      <c r="D31" s="688" t="s">
        <v>308</v>
      </c>
      <c r="E31" s="688" t="s">
        <v>308</v>
      </c>
      <c r="F31" s="688" t="s">
        <v>308</v>
      </c>
      <c r="G31" s="776">
        <f t="shared" si="0"/>
        <v>590.4</v>
      </c>
      <c r="H31" s="777"/>
      <c r="I31" s="255">
        <v>720</v>
      </c>
      <c r="J31" s="175">
        <f t="shared" si="1"/>
        <v>0.18</v>
      </c>
    </row>
    <row r="32" spans="1:10" s="176" customFormat="1" ht="15.75" customHeight="1" x14ac:dyDescent="0.25">
      <c r="A32" s="782" t="s">
        <v>538</v>
      </c>
      <c r="B32" s="701" t="s">
        <v>538</v>
      </c>
      <c r="C32" s="142" t="s">
        <v>310</v>
      </c>
      <c r="D32" s="701" t="s">
        <v>311</v>
      </c>
      <c r="E32" s="701" t="s">
        <v>311</v>
      </c>
      <c r="F32" s="701" t="s">
        <v>311</v>
      </c>
      <c r="G32" s="776">
        <f t="shared" si="0"/>
        <v>218.94</v>
      </c>
      <c r="H32" s="777"/>
      <c r="I32" s="255">
        <v>267</v>
      </c>
      <c r="J32" s="175">
        <f t="shared" si="1"/>
        <v>0.18</v>
      </c>
    </row>
    <row r="33" spans="1:10" s="176" customFormat="1" ht="15.75" customHeight="1" x14ac:dyDescent="0.25">
      <c r="A33" s="643" t="s">
        <v>872</v>
      </c>
      <c r="B33" s="688" t="s">
        <v>872</v>
      </c>
      <c r="C33" s="184" t="s">
        <v>179</v>
      </c>
      <c r="D33" s="688" t="s">
        <v>314</v>
      </c>
      <c r="E33" s="688" t="s">
        <v>314</v>
      </c>
      <c r="F33" s="688" t="s">
        <v>314</v>
      </c>
      <c r="G33" s="776">
        <f t="shared" si="0"/>
        <v>918.4</v>
      </c>
      <c r="H33" s="777"/>
      <c r="I33" s="254">
        <v>1120</v>
      </c>
      <c r="J33" s="175">
        <f t="shared" si="1"/>
        <v>0.18</v>
      </c>
    </row>
    <row r="34" spans="1:10" s="176" customFormat="1" ht="15.75" customHeight="1" x14ac:dyDescent="0.25">
      <c r="A34" s="782" t="s">
        <v>873</v>
      </c>
      <c r="B34" s="701" t="s">
        <v>873</v>
      </c>
      <c r="C34" s="142" t="s">
        <v>312</v>
      </c>
      <c r="D34" s="701" t="s">
        <v>313</v>
      </c>
      <c r="E34" s="701" t="s">
        <v>313</v>
      </c>
      <c r="F34" s="701" t="s">
        <v>313</v>
      </c>
      <c r="G34" s="776">
        <f t="shared" si="0"/>
        <v>2132</v>
      </c>
      <c r="H34" s="777"/>
      <c r="I34" s="254">
        <v>2600</v>
      </c>
      <c r="J34" s="175">
        <f t="shared" si="1"/>
        <v>0.18</v>
      </c>
    </row>
    <row r="35" spans="1:10" s="176" customFormat="1" ht="15.75" customHeight="1" x14ac:dyDescent="0.25">
      <c r="A35" s="643" t="s">
        <v>874</v>
      </c>
      <c r="B35" s="688" t="s">
        <v>874</v>
      </c>
      <c r="C35" s="184" t="s">
        <v>315</v>
      </c>
      <c r="D35" s="688" t="s">
        <v>316</v>
      </c>
      <c r="E35" s="688" t="s">
        <v>316</v>
      </c>
      <c r="F35" s="688" t="s">
        <v>316</v>
      </c>
      <c r="G35" s="776">
        <f t="shared" si="0"/>
        <v>557.6</v>
      </c>
      <c r="H35" s="777"/>
      <c r="I35" s="255">
        <v>680</v>
      </c>
      <c r="J35" s="175">
        <f t="shared" si="1"/>
        <v>0.18</v>
      </c>
    </row>
    <row r="36" spans="1:10" s="176" customFormat="1" ht="15.75" customHeight="1" x14ac:dyDescent="0.25">
      <c r="A36" s="643" t="s">
        <v>874</v>
      </c>
      <c r="B36" s="688" t="s">
        <v>874</v>
      </c>
      <c r="C36" s="142" t="s">
        <v>317</v>
      </c>
      <c r="D36" s="701" t="s">
        <v>318</v>
      </c>
      <c r="E36" s="701" t="s">
        <v>318</v>
      </c>
      <c r="F36" s="701" t="s">
        <v>318</v>
      </c>
      <c r="G36" s="776">
        <f t="shared" si="0"/>
        <v>1115.2</v>
      </c>
      <c r="H36" s="777"/>
      <c r="I36" s="254">
        <v>1360</v>
      </c>
      <c r="J36" s="175">
        <f t="shared" si="1"/>
        <v>0.18</v>
      </c>
    </row>
    <row r="37" spans="1:10" s="176" customFormat="1" ht="15.75" customHeight="1" x14ac:dyDescent="0.25">
      <c r="A37" s="643" t="s">
        <v>197</v>
      </c>
      <c r="B37" s="688" t="s">
        <v>197</v>
      </c>
      <c r="C37" s="184" t="s">
        <v>198</v>
      </c>
      <c r="D37" s="688" t="s">
        <v>197</v>
      </c>
      <c r="E37" s="688" t="s">
        <v>197</v>
      </c>
      <c r="F37" s="688" t="s">
        <v>197</v>
      </c>
      <c r="G37" s="776">
        <f t="shared" si="0"/>
        <v>360.8</v>
      </c>
      <c r="H37" s="777"/>
      <c r="I37" s="255">
        <v>440</v>
      </c>
      <c r="J37" s="175">
        <f t="shared" si="1"/>
        <v>0.18</v>
      </c>
    </row>
    <row r="38" spans="1:10" s="176" customFormat="1" ht="15.75" customHeight="1" x14ac:dyDescent="0.25">
      <c r="A38" s="782" t="s">
        <v>738</v>
      </c>
      <c r="B38" s="701" t="s">
        <v>738</v>
      </c>
      <c r="C38" s="142" t="s">
        <v>203</v>
      </c>
      <c r="D38" s="701" t="s">
        <v>321</v>
      </c>
      <c r="E38" s="701" t="s">
        <v>321</v>
      </c>
      <c r="F38" s="701" t="s">
        <v>321</v>
      </c>
      <c r="G38" s="776">
        <f t="shared" si="0"/>
        <v>557.6</v>
      </c>
      <c r="H38" s="777"/>
      <c r="I38" s="255">
        <v>680</v>
      </c>
      <c r="J38" s="175">
        <f t="shared" si="1"/>
        <v>0.18</v>
      </c>
    </row>
    <row r="39" spans="1:10" s="176" customFormat="1" ht="15.75" customHeight="1" thickBot="1" x14ac:dyDescent="0.3">
      <c r="A39" s="648" t="s">
        <v>193</v>
      </c>
      <c r="B39" s="710" t="s">
        <v>193</v>
      </c>
      <c r="C39" s="281" t="s">
        <v>194</v>
      </c>
      <c r="D39" s="710" t="s">
        <v>193</v>
      </c>
      <c r="E39" s="710" t="s">
        <v>193</v>
      </c>
      <c r="F39" s="710" t="s">
        <v>193</v>
      </c>
      <c r="G39" s="783">
        <f t="shared" si="0"/>
        <v>314.06</v>
      </c>
      <c r="H39" s="784"/>
      <c r="I39" s="256">
        <v>383</v>
      </c>
      <c r="J39" s="175">
        <f t="shared" si="1"/>
        <v>0.18</v>
      </c>
    </row>
    <row r="40" spans="1:10" s="176" customFormat="1" ht="15.75" customHeight="1" x14ac:dyDescent="0.25">
      <c r="A40" s="239"/>
      <c r="B40" s="239"/>
      <c r="C40" s="142"/>
      <c r="D40" s="239"/>
      <c r="E40" s="239"/>
      <c r="F40" s="239"/>
      <c r="G40" s="243"/>
      <c r="H40" s="243"/>
      <c r="I40" s="259"/>
      <c r="J40" s="175">
        <f t="shared" si="1"/>
        <v>0.18</v>
      </c>
    </row>
    <row r="41" spans="1:10" s="176" customFormat="1" ht="15.75" customHeight="1" x14ac:dyDescent="0.25">
      <c r="A41" s="239"/>
      <c r="B41" s="239"/>
      <c r="C41" s="142"/>
      <c r="D41" s="239"/>
      <c r="E41" s="239"/>
      <c r="F41" s="239"/>
      <c r="G41" s="243"/>
      <c r="H41" s="243"/>
      <c r="I41" s="259"/>
      <c r="J41" s="175">
        <f t="shared" si="1"/>
        <v>0.18</v>
      </c>
    </row>
    <row r="42" spans="1:10" s="176" customFormat="1" ht="15.75" customHeight="1" x14ac:dyDescent="0.25">
      <c r="A42" s="239"/>
      <c r="B42" s="239"/>
      <c r="C42" s="142"/>
      <c r="D42" s="239"/>
      <c r="E42" s="239"/>
      <c r="F42" s="239"/>
      <c r="G42" s="243"/>
      <c r="H42" s="243"/>
      <c r="I42" s="259"/>
      <c r="J42" s="175">
        <f t="shared" si="1"/>
        <v>0.18</v>
      </c>
    </row>
    <row r="43" spans="1:10" s="176" customFormat="1" ht="15.75" customHeight="1" x14ac:dyDescent="0.25">
      <c r="A43" s="239"/>
      <c r="B43" s="239"/>
      <c r="C43" s="142"/>
      <c r="D43" s="239"/>
      <c r="E43" s="239"/>
      <c r="F43" s="239"/>
      <c r="G43" s="243"/>
      <c r="H43" s="243"/>
      <c r="I43" s="259"/>
      <c r="J43" s="175">
        <f t="shared" si="1"/>
        <v>0.18</v>
      </c>
    </row>
    <row r="44" spans="1:10" s="176" customFormat="1" ht="15.75" customHeight="1" x14ac:dyDescent="0.25">
      <c r="A44" s="239"/>
      <c r="B44" s="239"/>
      <c r="C44" s="142"/>
      <c r="D44" s="239"/>
      <c r="E44" s="239"/>
      <c r="F44" s="239"/>
      <c r="G44" s="243"/>
      <c r="H44" s="243"/>
      <c r="I44" s="259"/>
      <c r="J44" s="175">
        <f t="shared" si="1"/>
        <v>0.18</v>
      </c>
    </row>
    <row r="45" spans="1:10" s="176" customFormat="1" ht="15.75" customHeight="1" x14ac:dyDescent="0.25">
      <c r="A45" s="239"/>
      <c r="B45" s="239"/>
      <c r="C45" s="142"/>
      <c r="D45" s="239"/>
      <c r="E45" s="239"/>
      <c r="F45" s="239"/>
      <c r="G45" s="243"/>
      <c r="H45" s="243"/>
      <c r="I45" s="259"/>
      <c r="J45" s="175">
        <f t="shared" si="1"/>
        <v>0.18</v>
      </c>
    </row>
    <row r="46" spans="1:10" s="176" customFormat="1" ht="15.75" customHeight="1" x14ac:dyDescent="0.25">
      <c r="A46" s="239"/>
      <c r="B46" s="239"/>
      <c r="C46" s="142"/>
      <c r="D46" s="239"/>
      <c r="E46" s="239"/>
      <c r="F46" s="239"/>
      <c r="G46" s="243"/>
      <c r="H46" s="243"/>
      <c r="I46" s="259"/>
      <c r="J46" s="175">
        <f t="shared" si="1"/>
        <v>0.18</v>
      </c>
    </row>
    <row r="47" spans="1:10" ht="15" customHeight="1" x14ac:dyDescent="0.25">
      <c r="J47" s="175">
        <f t="shared" si="1"/>
        <v>0.18</v>
      </c>
    </row>
    <row r="48" spans="1:10" ht="15" customHeight="1" x14ac:dyDescent="0.25">
      <c r="J48" s="175">
        <f t="shared" si="1"/>
        <v>0.18</v>
      </c>
    </row>
    <row r="49" spans="1:10" ht="1.5" customHeight="1" thickBot="1" x14ac:dyDescent="0.3">
      <c r="A49" s="239"/>
      <c r="B49" s="239"/>
      <c r="C49" s="239"/>
      <c r="D49" s="239"/>
      <c r="E49" s="239"/>
      <c r="F49" s="239"/>
      <c r="G49" s="243"/>
      <c r="H49" s="243"/>
      <c r="I49" s="243"/>
      <c r="J49" s="175">
        <f t="shared" si="1"/>
        <v>0.18</v>
      </c>
    </row>
    <row r="50" spans="1:10" ht="15" customHeight="1" x14ac:dyDescent="0.25">
      <c r="A50" s="604" t="s">
        <v>227</v>
      </c>
      <c r="B50" s="605"/>
      <c r="C50" s="608" t="s">
        <v>234</v>
      </c>
      <c r="D50" s="610" t="s">
        <v>172</v>
      </c>
      <c r="E50" s="611"/>
      <c r="F50" s="612"/>
      <c r="G50" s="754" t="s">
        <v>751</v>
      </c>
      <c r="H50" s="755"/>
      <c r="J50" s="175">
        <f t="shared" si="1"/>
        <v>0.18</v>
      </c>
    </row>
    <row r="51" spans="1:10" ht="21.75" customHeight="1" thickBot="1" x14ac:dyDescent="0.3">
      <c r="A51" s="606"/>
      <c r="B51" s="607"/>
      <c r="C51" s="609"/>
      <c r="D51" s="613"/>
      <c r="E51" s="614"/>
      <c r="F51" s="615"/>
      <c r="G51" s="774"/>
      <c r="H51" s="775"/>
      <c r="J51" s="175">
        <f t="shared" si="1"/>
        <v>0.18</v>
      </c>
    </row>
    <row r="52" spans="1:10" ht="15" customHeight="1" x14ac:dyDescent="0.25">
      <c r="A52" s="505" t="s">
        <v>222</v>
      </c>
      <c r="B52" s="505" t="s">
        <v>222</v>
      </c>
      <c r="C52" s="229" t="s">
        <v>327</v>
      </c>
      <c r="D52" s="505" t="s">
        <v>222</v>
      </c>
      <c r="E52" s="505" t="s">
        <v>222</v>
      </c>
      <c r="F52" s="505" t="s">
        <v>222</v>
      </c>
      <c r="G52" s="493">
        <f>SUM(I52-I52*J52)</f>
        <v>107.13300000000001</v>
      </c>
      <c r="H52" s="493"/>
      <c r="I52" s="277">
        <v>130.65</v>
      </c>
      <c r="J52" s="175">
        <f t="shared" si="1"/>
        <v>0.18</v>
      </c>
    </row>
    <row r="53" spans="1:10" ht="15" customHeight="1" x14ac:dyDescent="0.25">
      <c r="A53" s="505" t="s">
        <v>328</v>
      </c>
      <c r="B53" s="505" t="s">
        <v>328</v>
      </c>
      <c r="C53" s="229">
        <v>19405935</v>
      </c>
      <c r="D53" s="505" t="s">
        <v>328</v>
      </c>
      <c r="E53" s="505" t="s">
        <v>328</v>
      </c>
      <c r="F53" s="505" t="s">
        <v>328</v>
      </c>
      <c r="G53" s="493">
        <f t="shared" ref="G53:G87" si="2">SUM(I53-I53*J53)</f>
        <v>21830.04</v>
      </c>
      <c r="H53" s="493"/>
      <c r="I53" s="277">
        <v>26622</v>
      </c>
      <c r="J53" s="175">
        <f t="shared" si="1"/>
        <v>0.18</v>
      </c>
    </row>
    <row r="54" spans="1:10" ht="15" customHeight="1" x14ac:dyDescent="0.25">
      <c r="A54" s="505" t="s">
        <v>329</v>
      </c>
      <c r="B54" s="505" t="s">
        <v>329</v>
      </c>
      <c r="C54" s="229">
        <v>19405950</v>
      </c>
      <c r="D54" s="505" t="s">
        <v>329</v>
      </c>
      <c r="E54" s="505" t="s">
        <v>329</v>
      </c>
      <c r="F54" s="505" t="s">
        <v>329</v>
      </c>
      <c r="G54" s="493">
        <f t="shared" si="2"/>
        <v>6687.1</v>
      </c>
      <c r="H54" s="493"/>
      <c r="I54" s="277">
        <v>8155</v>
      </c>
      <c r="J54" s="175">
        <f t="shared" si="1"/>
        <v>0.18</v>
      </c>
    </row>
    <row r="55" spans="1:10" ht="15" customHeight="1" x14ac:dyDescent="0.25">
      <c r="A55" s="505" t="s">
        <v>330</v>
      </c>
      <c r="B55" s="505" t="s">
        <v>330</v>
      </c>
      <c r="C55" s="229">
        <v>19405968</v>
      </c>
      <c r="D55" s="505" t="s">
        <v>330</v>
      </c>
      <c r="E55" s="505" t="s">
        <v>330</v>
      </c>
      <c r="F55" s="505" t="s">
        <v>330</v>
      </c>
      <c r="G55" s="493">
        <f t="shared" si="2"/>
        <v>10004</v>
      </c>
      <c r="H55" s="493"/>
      <c r="I55" s="277">
        <v>12200</v>
      </c>
      <c r="J55" s="175">
        <f t="shared" si="1"/>
        <v>0.18</v>
      </c>
    </row>
    <row r="56" spans="1:10" ht="15" customHeight="1" x14ac:dyDescent="0.25">
      <c r="A56" s="505" t="s">
        <v>875</v>
      </c>
      <c r="B56" s="505" t="s">
        <v>875</v>
      </c>
      <c r="C56" s="229">
        <v>7238238</v>
      </c>
      <c r="D56" s="505" t="s">
        <v>875</v>
      </c>
      <c r="E56" s="505" t="s">
        <v>875</v>
      </c>
      <c r="F56" s="505" t="s">
        <v>875</v>
      </c>
      <c r="G56" s="493">
        <f t="shared" si="2"/>
        <v>1858.12</v>
      </c>
      <c r="H56" s="493"/>
      <c r="I56" s="277">
        <v>2266</v>
      </c>
      <c r="J56" s="175">
        <f t="shared" si="1"/>
        <v>0.18</v>
      </c>
    </row>
    <row r="57" spans="1:10" ht="15" customHeight="1" x14ac:dyDescent="0.25">
      <c r="A57" s="505" t="s">
        <v>876</v>
      </c>
      <c r="B57" s="505" t="s">
        <v>876</v>
      </c>
      <c r="C57" s="229" t="s">
        <v>511</v>
      </c>
      <c r="D57" s="505" t="s">
        <v>876</v>
      </c>
      <c r="E57" s="505" t="s">
        <v>876</v>
      </c>
      <c r="F57" s="505" t="s">
        <v>876</v>
      </c>
      <c r="G57" s="493">
        <f t="shared" si="2"/>
        <v>2528.88</v>
      </c>
      <c r="H57" s="493"/>
      <c r="I57" s="277">
        <v>3084</v>
      </c>
      <c r="J57" s="175">
        <f t="shared" si="1"/>
        <v>0.18</v>
      </c>
    </row>
    <row r="58" spans="1:10" ht="15" customHeight="1" x14ac:dyDescent="0.25">
      <c r="A58" s="505" t="s">
        <v>877</v>
      </c>
      <c r="B58" s="505" t="s">
        <v>877</v>
      </c>
      <c r="C58" s="229" t="s">
        <v>512</v>
      </c>
      <c r="D58" s="505" t="s">
        <v>877</v>
      </c>
      <c r="E58" s="505" t="s">
        <v>877</v>
      </c>
      <c r="F58" s="505" t="s">
        <v>877</v>
      </c>
      <c r="G58" s="493">
        <f t="shared" si="2"/>
        <v>2893.7799999999997</v>
      </c>
      <c r="H58" s="493"/>
      <c r="I58" s="277">
        <v>3529</v>
      </c>
      <c r="J58" s="175">
        <f t="shared" si="1"/>
        <v>0.18</v>
      </c>
    </row>
    <row r="59" spans="1:10" ht="15" customHeight="1" x14ac:dyDescent="0.25">
      <c r="A59" s="505" t="s">
        <v>879</v>
      </c>
      <c r="B59" s="505" t="s">
        <v>879</v>
      </c>
      <c r="C59" s="229" t="s">
        <v>878</v>
      </c>
      <c r="D59" s="505" t="s">
        <v>879</v>
      </c>
      <c r="E59" s="505" t="s">
        <v>879</v>
      </c>
      <c r="F59" s="505" t="s">
        <v>879</v>
      </c>
      <c r="G59" s="493">
        <f t="shared" si="2"/>
        <v>3699.84</v>
      </c>
      <c r="H59" s="493"/>
      <c r="I59" s="277">
        <v>4512</v>
      </c>
      <c r="J59" s="175">
        <f t="shared" si="1"/>
        <v>0.18</v>
      </c>
    </row>
    <row r="60" spans="1:10" ht="15" customHeight="1" x14ac:dyDescent="0.25">
      <c r="A60" s="505" t="s">
        <v>881</v>
      </c>
      <c r="B60" s="505" t="s">
        <v>881</v>
      </c>
      <c r="C60" s="229" t="s">
        <v>880</v>
      </c>
      <c r="D60" s="505" t="s">
        <v>881</v>
      </c>
      <c r="E60" s="505" t="s">
        <v>881</v>
      </c>
      <c r="F60" s="505" t="s">
        <v>881</v>
      </c>
      <c r="G60" s="493">
        <f t="shared" si="2"/>
        <v>3699.84</v>
      </c>
      <c r="H60" s="493"/>
      <c r="I60" s="277">
        <v>4512</v>
      </c>
      <c r="J60" s="175">
        <f t="shared" si="1"/>
        <v>0.18</v>
      </c>
    </row>
    <row r="61" spans="1:10" ht="15" customHeight="1" x14ac:dyDescent="0.25">
      <c r="A61" s="505" t="s">
        <v>914</v>
      </c>
      <c r="B61" s="505" t="s">
        <v>882</v>
      </c>
      <c r="C61" s="229" t="s">
        <v>915</v>
      </c>
      <c r="D61" s="505" t="s">
        <v>882</v>
      </c>
      <c r="E61" s="505" t="s">
        <v>882</v>
      </c>
      <c r="F61" s="505" t="s">
        <v>882</v>
      </c>
      <c r="G61" s="493">
        <f t="shared" si="2"/>
        <v>4966.74</v>
      </c>
      <c r="H61" s="493"/>
      <c r="I61" s="277">
        <v>6057</v>
      </c>
      <c r="J61" s="175">
        <f t="shared" si="1"/>
        <v>0.18</v>
      </c>
    </row>
    <row r="62" spans="1:10" ht="15" customHeight="1" x14ac:dyDescent="0.25">
      <c r="A62" s="505" t="s">
        <v>883</v>
      </c>
      <c r="B62" s="505" t="s">
        <v>883</v>
      </c>
      <c r="C62" s="229" t="s">
        <v>333</v>
      </c>
      <c r="D62" s="505" t="s">
        <v>883</v>
      </c>
      <c r="E62" s="505" t="s">
        <v>883</v>
      </c>
      <c r="F62" s="505" t="s">
        <v>883</v>
      </c>
      <c r="G62" s="493">
        <f t="shared" si="2"/>
        <v>2255</v>
      </c>
      <c r="H62" s="493"/>
      <c r="I62" s="277">
        <v>2750</v>
      </c>
      <c r="J62" s="175">
        <f t="shared" si="1"/>
        <v>0.18</v>
      </c>
    </row>
    <row r="63" spans="1:10" ht="15" customHeight="1" x14ac:dyDescent="0.25">
      <c r="A63" s="505" t="s">
        <v>885</v>
      </c>
      <c r="B63" s="505" t="s">
        <v>885</v>
      </c>
      <c r="C63" s="229" t="s">
        <v>884</v>
      </c>
      <c r="D63" s="505" t="s">
        <v>885</v>
      </c>
      <c r="E63" s="505" t="s">
        <v>885</v>
      </c>
      <c r="F63" s="505" t="s">
        <v>885</v>
      </c>
      <c r="G63" s="493">
        <f t="shared" si="2"/>
        <v>2255</v>
      </c>
      <c r="H63" s="493"/>
      <c r="I63" s="277">
        <v>2750</v>
      </c>
      <c r="J63" s="175">
        <f t="shared" si="1"/>
        <v>0.18</v>
      </c>
    </row>
    <row r="64" spans="1:10" ht="15" customHeight="1" x14ac:dyDescent="0.25">
      <c r="A64" s="505" t="s">
        <v>886</v>
      </c>
      <c r="B64" s="505" t="s">
        <v>886</v>
      </c>
      <c r="C64" s="229" t="s">
        <v>334</v>
      </c>
      <c r="D64" s="505" t="s">
        <v>886</v>
      </c>
      <c r="E64" s="505" t="s">
        <v>886</v>
      </c>
      <c r="F64" s="505" t="s">
        <v>886</v>
      </c>
      <c r="G64" s="493">
        <f t="shared" si="2"/>
        <v>2510.02</v>
      </c>
      <c r="H64" s="493"/>
      <c r="I64" s="277">
        <v>3061</v>
      </c>
      <c r="J64" s="175">
        <f t="shared" si="1"/>
        <v>0.18</v>
      </c>
    </row>
    <row r="65" spans="1:10" ht="15" customHeight="1" x14ac:dyDescent="0.25">
      <c r="A65" s="505" t="s">
        <v>888</v>
      </c>
      <c r="B65" s="505" t="s">
        <v>888</v>
      </c>
      <c r="C65" s="229" t="s">
        <v>887</v>
      </c>
      <c r="D65" s="505" t="s">
        <v>888</v>
      </c>
      <c r="E65" s="505" t="s">
        <v>888</v>
      </c>
      <c r="F65" s="505" t="s">
        <v>888</v>
      </c>
      <c r="G65" s="493">
        <f t="shared" si="2"/>
        <v>2510.02</v>
      </c>
      <c r="H65" s="493"/>
      <c r="I65" s="277">
        <v>3061</v>
      </c>
      <c r="J65" s="175">
        <f t="shared" si="1"/>
        <v>0.18</v>
      </c>
    </row>
    <row r="66" spans="1:10" ht="15" customHeight="1" x14ac:dyDescent="0.25">
      <c r="A66" s="505" t="s">
        <v>889</v>
      </c>
      <c r="B66" s="505" t="s">
        <v>889</v>
      </c>
      <c r="C66" s="229" t="s">
        <v>335</v>
      </c>
      <c r="D66" s="505" t="s">
        <v>889</v>
      </c>
      <c r="E66" s="505" t="s">
        <v>889</v>
      </c>
      <c r="F66" s="505" t="s">
        <v>889</v>
      </c>
      <c r="G66" s="493">
        <f t="shared" si="2"/>
        <v>2696.98</v>
      </c>
      <c r="H66" s="493"/>
      <c r="I66" s="277">
        <v>3289</v>
      </c>
      <c r="J66" s="175">
        <f t="shared" si="1"/>
        <v>0.18</v>
      </c>
    </row>
    <row r="67" spans="1:10" ht="15" customHeight="1" x14ac:dyDescent="0.25">
      <c r="A67" s="505" t="s">
        <v>891</v>
      </c>
      <c r="B67" s="505" t="s">
        <v>891</v>
      </c>
      <c r="C67" s="229" t="s">
        <v>890</v>
      </c>
      <c r="D67" s="505" t="s">
        <v>891</v>
      </c>
      <c r="E67" s="505" t="s">
        <v>891</v>
      </c>
      <c r="F67" s="505" t="s">
        <v>891</v>
      </c>
      <c r="G67" s="493">
        <f t="shared" si="2"/>
        <v>2696.98</v>
      </c>
      <c r="H67" s="493"/>
      <c r="I67" s="277">
        <v>3289</v>
      </c>
      <c r="J67" s="175">
        <f t="shared" si="1"/>
        <v>0.18</v>
      </c>
    </row>
    <row r="68" spans="1:10" ht="15" customHeight="1" x14ac:dyDescent="0.25">
      <c r="A68" s="505" t="s">
        <v>892</v>
      </c>
      <c r="B68" s="505" t="s">
        <v>892</v>
      </c>
      <c r="C68" s="229" t="s">
        <v>336</v>
      </c>
      <c r="D68" s="505" t="s">
        <v>892</v>
      </c>
      <c r="E68" s="505" t="s">
        <v>892</v>
      </c>
      <c r="F68" s="505" t="s">
        <v>892</v>
      </c>
      <c r="G68" s="493">
        <f t="shared" si="2"/>
        <v>2890.5</v>
      </c>
      <c r="H68" s="493"/>
      <c r="I68" s="277">
        <v>3525</v>
      </c>
      <c r="J68" s="175">
        <f t="shared" si="1"/>
        <v>0.18</v>
      </c>
    </row>
    <row r="69" spans="1:10" ht="15" customHeight="1" x14ac:dyDescent="0.25">
      <c r="A69" s="505" t="s">
        <v>894</v>
      </c>
      <c r="B69" s="505" t="s">
        <v>894</v>
      </c>
      <c r="C69" s="229" t="s">
        <v>893</v>
      </c>
      <c r="D69" s="505" t="s">
        <v>894</v>
      </c>
      <c r="E69" s="505" t="s">
        <v>894</v>
      </c>
      <c r="F69" s="505" t="s">
        <v>894</v>
      </c>
      <c r="G69" s="493">
        <f t="shared" si="2"/>
        <v>2890.5</v>
      </c>
      <c r="H69" s="493"/>
      <c r="I69" s="277">
        <v>3525</v>
      </c>
      <c r="J69" s="175">
        <f t="shared" si="1"/>
        <v>0.18</v>
      </c>
    </row>
    <row r="70" spans="1:10" ht="15" customHeight="1" x14ac:dyDescent="0.25">
      <c r="A70" s="505" t="s">
        <v>895</v>
      </c>
      <c r="B70" s="505" t="s">
        <v>895</v>
      </c>
      <c r="C70" s="229" t="s">
        <v>494</v>
      </c>
      <c r="D70" s="505" t="s">
        <v>895</v>
      </c>
      <c r="E70" s="505" t="s">
        <v>895</v>
      </c>
      <c r="F70" s="505" t="s">
        <v>895</v>
      </c>
      <c r="G70" s="493">
        <f t="shared" si="2"/>
        <v>3315.26</v>
      </c>
      <c r="H70" s="493"/>
      <c r="I70" s="277">
        <v>4043</v>
      </c>
      <c r="J70" s="175">
        <f t="shared" si="1"/>
        <v>0.18</v>
      </c>
    </row>
    <row r="71" spans="1:10" ht="15" customHeight="1" x14ac:dyDescent="0.25">
      <c r="A71" s="505" t="s">
        <v>897</v>
      </c>
      <c r="B71" s="505" t="s">
        <v>897</v>
      </c>
      <c r="C71" s="229" t="s">
        <v>896</v>
      </c>
      <c r="D71" s="505" t="s">
        <v>897</v>
      </c>
      <c r="E71" s="505" t="s">
        <v>897</v>
      </c>
      <c r="F71" s="505" t="s">
        <v>897</v>
      </c>
      <c r="G71" s="493">
        <f t="shared" si="2"/>
        <v>3315.26</v>
      </c>
      <c r="H71" s="493"/>
      <c r="I71" s="277">
        <v>4043</v>
      </c>
      <c r="J71" s="175">
        <f t="shared" si="1"/>
        <v>0.18</v>
      </c>
    </row>
    <row r="72" spans="1:10" ht="15" customHeight="1" x14ac:dyDescent="0.25">
      <c r="A72" s="505" t="s">
        <v>898</v>
      </c>
      <c r="B72" s="505" t="s">
        <v>898</v>
      </c>
      <c r="C72" s="229" t="s">
        <v>495</v>
      </c>
      <c r="D72" s="505" t="s">
        <v>898</v>
      </c>
      <c r="E72" s="505" t="s">
        <v>898</v>
      </c>
      <c r="F72" s="505" t="s">
        <v>898</v>
      </c>
      <c r="G72" s="493">
        <f t="shared" si="2"/>
        <v>4646.9400000000005</v>
      </c>
      <c r="H72" s="493"/>
      <c r="I72" s="277">
        <v>5667</v>
      </c>
      <c r="J72" s="175">
        <f t="shared" si="1"/>
        <v>0.18</v>
      </c>
    </row>
    <row r="73" spans="1:10" ht="15" customHeight="1" x14ac:dyDescent="0.25">
      <c r="A73" s="505" t="s">
        <v>899</v>
      </c>
      <c r="B73" s="505" t="s">
        <v>899</v>
      </c>
      <c r="C73" s="229" t="s">
        <v>496</v>
      </c>
      <c r="D73" s="505" t="s">
        <v>899</v>
      </c>
      <c r="E73" s="505" t="s">
        <v>899</v>
      </c>
      <c r="F73" s="505" t="s">
        <v>899</v>
      </c>
      <c r="G73" s="493">
        <f t="shared" si="2"/>
        <v>4646.9400000000005</v>
      </c>
      <c r="H73" s="493"/>
      <c r="I73" s="277">
        <v>5667</v>
      </c>
      <c r="J73" s="175">
        <f t="shared" si="1"/>
        <v>0.18</v>
      </c>
    </row>
    <row r="74" spans="1:10" ht="15" customHeight="1" x14ac:dyDescent="0.25">
      <c r="A74" s="505" t="s">
        <v>900</v>
      </c>
      <c r="B74" s="505" t="s">
        <v>900</v>
      </c>
      <c r="C74" s="229" t="s">
        <v>497</v>
      </c>
      <c r="D74" s="505" t="s">
        <v>900</v>
      </c>
      <c r="E74" s="505" t="s">
        <v>900</v>
      </c>
      <c r="F74" s="505" t="s">
        <v>900</v>
      </c>
      <c r="G74" s="493">
        <f t="shared" si="2"/>
        <v>4646.9400000000005</v>
      </c>
      <c r="H74" s="493"/>
      <c r="I74" s="277">
        <v>5667</v>
      </c>
      <c r="J74" s="175">
        <f t="shared" si="1"/>
        <v>0.18</v>
      </c>
    </row>
    <row r="75" spans="1:10" ht="15" customHeight="1" x14ac:dyDescent="0.25">
      <c r="A75" s="505" t="s">
        <v>901</v>
      </c>
      <c r="B75" s="505" t="s">
        <v>901</v>
      </c>
      <c r="C75" s="229" t="s">
        <v>498</v>
      </c>
      <c r="D75" s="505" t="s">
        <v>901</v>
      </c>
      <c r="E75" s="505" t="s">
        <v>901</v>
      </c>
      <c r="F75" s="505" t="s">
        <v>901</v>
      </c>
      <c r="G75" s="493">
        <f t="shared" si="2"/>
        <v>4646.9400000000005</v>
      </c>
      <c r="H75" s="493"/>
      <c r="I75" s="277">
        <v>5667</v>
      </c>
      <c r="J75" s="175">
        <f t="shared" si="1"/>
        <v>0.18</v>
      </c>
    </row>
    <row r="76" spans="1:10" ht="15" customHeight="1" x14ac:dyDescent="0.25">
      <c r="A76" s="505" t="s">
        <v>902</v>
      </c>
      <c r="B76" s="505" t="s">
        <v>902</v>
      </c>
      <c r="C76" s="229" t="s">
        <v>499</v>
      </c>
      <c r="D76" s="505" t="s">
        <v>902</v>
      </c>
      <c r="E76" s="505" t="s">
        <v>902</v>
      </c>
      <c r="F76" s="505" t="s">
        <v>902</v>
      </c>
      <c r="G76" s="493">
        <f t="shared" si="2"/>
        <v>4646.9400000000005</v>
      </c>
      <c r="H76" s="493"/>
      <c r="I76" s="277">
        <v>5667</v>
      </c>
      <c r="J76" s="175">
        <f t="shared" si="1"/>
        <v>0.18</v>
      </c>
    </row>
    <row r="77" spans="1:10" ht="15" customHeight="1" x14ac:dyDescent="0.25">
      <c r="A77" s="505" t="s">
        <v>903</v>
      </c>
      <c r="B77" s="505" t="s">
        <v>903</v>
      </c>
      <c r="C77" s="229" t="s">
        <v>500</v>
      </c>
      <c r="D77" s="505" t="s">
        <v>903</v>
      </c>
      <c r="E77" s="505" t="s">
        <v>903</v>
      </c>
      <c r="F77" s="505" t="s">
        <v>903</v>
      </c>
      <c r="G77" s="493">
        <f t="shared" si="2"/>
        <v>4646.9400000000005</v>
      </c>
      <c r="H77" s="493"/>
      <c r="I77" s="277">
        <v>5667</v>
      </c>
      <c r="J77" s="175">
        <f t="shared" si="1"/>
        <v>0.18</v>
      </c>
    </row>
    <row r="78" spans="1:10" ht="15" customHeight="1" x14ac:dyDescent="0.25">
      <c r="A78" s="505" t="s">
        <v>904</v>
      </c>
      <c r="B78" s="505" t="s">
        <v>904</v>
      </c>
      <c r="C78" s="229" t="s">
        <v>501</v>
      </c>
      <c r="D78" s="505" t="s">
        <v>904</v>
      </c>
      <c r="E78" s="505" t="s">
        <v>904</v>
      </c>
      <c r="F78" s="505" t="s">
        <v>904</v>
      </c>
      <c r="G78" s="493">
        <f t="shared" si="2"/>
        <v>4646.9400000000005</v>
      </c>
      <c r="H78" s="493"/>
      <c r="I78" s="277">
        <v>5667</v>
      </c>
      <c r="J78" s="175">
        <f t="shared" si="1"/>
        <v>0.18</v>
      </c>
    </row>
    <row r="79" spans="1:10" ht="15" customHeight="1" x14ac:dyDescent="0.25">
      <c r="A79" s="505" t="s">
        <v>905</v>
      </c>
      <c r="B79" s="505" t="s">
        <v>905</v>
      </c>
      <c r="C79" s="229" t="s">
        <v>502</v>
      </c>
      <c r="D79" s="505" t="s">
        <v>905</v>
      </c>
      <c r="E79" s="505" t="s">
        <v>905</v>
      </c>
      <c r="F79" s="505" t="s">
        <v>905</v>
      </c>
      <c r="G79" s="493">
        <f t="shared" si="2"/>
        <v>4646.9400000000005</v>
      </c>
      <c r="H79" s="493"/>
      <c r="I79" s="277">
        <v>5667</v>
      </c>
      <c r="J79" s="175">
        <f t="shared" si="1"/>
        <v>0.18</v>
      </c>
    </row>
    <row r="80" spans="1:10" ht="15" customHeight="1" x14ac:dyDescent="0.25">
      <c r="A80" s="505" t="s">
        <v>906</v>
      </c>
      <c r="B80" s="505" t="s">
        <v>906</v>
      </c>
      <c r="C80" s="229" t="s">
        <v>503</v>
      </c>
      <c r="D80" s="505" t="s">
        <v>906</v>
      </c>
      <c r="E80" s="505" t="s">
        <v>906</v>
      </c>
      <c r="F80" s="505" t="s">
        <v>906</v>
      </c>
      <c r="G80" s="493">
        <f t="shared" si="2"/>
        <v>6554.26</v>
      </c>
      <c r="H80" s="493"/>
      <c r="I80" s="277">
        <v>7993</v>
      </c>
      <c r="J80" s="175">
        <f t="shared" si="1"/>
        <v>0.18</v>
      </c>
    </row>
    <row r="81" spans="1:10" ht="15" customHeight="1" x14ac:dyDescent="0.25">
      <c r="A81" s="505" t="s">
        <v>907</v>
      </c>
      <c r="B81" s="505" t="s">
        <v>907</v>
      </c>
      <c r="C81" s="229" t="s">
        <v>504</v>
      </c>
      <c r="D81" s="505" t="s">
        <v>907</v>
      </c>
      <c r="E81" s="505" t="s">
        <v>907</v>
      </c>
      <c r="F81" s="505" t="s">
        <v>907</v>
      </c>
      <c r="G81" s="493">
        <f t="shared" si="2"/>
        <v>6554.26</v>
      </c>
      <c r="H81" s="493"/>
      <c r="I81" s="277">
        <v>7993</v>
      </c>
      <c r="J81" s="175">
        <f t="shared" si="1"/>
        <v>0.18</v>
      </c>
    </row>
    <row r="82" spans="1:10" x14ac:dyDescent="0.25">
      <c r="A82" s="505" t="s">
        <v>908</v>
      </c>
      <c r="B82" s="505" t="s">
        <v>908</v>
      </c>
      <c r="C82" s="229" t="s">
        <v>505</v>
      </c>
      <c r="D82" s="505" t="s">
        <v>908</v>
      </c>
      <c r="E82" s="505" t="s">
        <v>908</v>
      </c>
      <c r="F82" s="505" t="s">
        <v>908</v>
      </c>
      <c r="G82" s="493">
        <f t="shared" si="2"/>
        <v>6554.26</v>
      </c>
      <c r="H82" s="493"/>
      <c r="I82" s="277">
        <v>7993</v>
      </c>
      <c r="J82" s="175">
        <f t="shared" si="1"/>
        <v>0.18</v>
      </c>
    </row>
    <row r="83" spans="1:10" x14ac:dyDescent="0.25">
      <c r="A83" s="505" t="s">
        <v>909</v>
      </c>
      <c r="B83" s="505" t="s">
        <v>909</v>
      </c>
      <c r="C83" s="229" t="s">
        <v>506</v>
      </c>
      <c r="D83" s="505" t="s">
        <v>909</v>
      </c>
      <c r="E83" s="505" t="s">
        <v>909</v>
      </c>
      <c r="F83" s="505" t="s">
        <v>909</v>
      </c>
      <c r="G83" s="493">
        <f t="shared" si="2"/>
        <v>6554.26</v>
      </c>
      <c r="H83" s="493"/>
      <c r="I83" s="277">
        <v>7993</v>
      </c>
      <c r="J83" s="175">
        <f t="shared" si="1"/>
        <v>0.18</v>
      </c>
    </row>
    <row r="84" spans="1:10" x14ac:dyDescent="0.25">
      <c r="A84" s="505" t="s">
        <v>910</v>
      </c>
      <c r="B84" s="505" t="s">
        <v>910</v>
      </c>
      <c r="C84" s="229" t="s">
        <v>507</v>
      </c>
      <c r="D84" s="505" t="s">
        <v>910</v>
      </c>
      <c r="E84" s="505" t="s">
        <v>910</v>
      </c>
      <c r="F84" s="505" t="s">
        <v>910</v>
      </c>
      <c r="G84" s="493">
        <f t="shared" si="2"/>
        <v>6554.26</v>
      </c>
      <c r="H84" s="493"/>
      <c r="I84" s="277">
        <v>7993</v>
      </c>
      <c r="J84" s="175">
        <f t="shared" si="1"/>
        <v>0.18</v>
      </c>
    </row>
    <row r="85" spans="1:10" x14ac:dyDescent="0.25">
      <c r="A85" s="505" t="s">
        <v>911</v>
      </c>
      <c r="B85" s="505" t="s">
        <v>911</v>
      </c>
      <c r="C85" s="229" t="s">
        <v>508</v>
      </c>
      <c r="D85" s="505" t="s">
        <v>911</v>
      </c>
      <c r="E85" s="505" t="s">
        <v>911</v>
      </c>
      <c r="F85" s="505" t="s">
        <v>911</v>
      </c>
      <c r="G85" s="493">
        <f t="shared" si="2"/>
        <v>6554.26</v>
      </c>
      <c r="H85" s="493"/>
      <c r="I85" s="277">
        <v>7993</v>
      </c>
      <c r="J85" s="175">
        <f t="shared" si="1"/>
        <v>0.18</v>
      </c>
    </row>
    <row r="86" spans="1:10" x14ac:dyDescent="0.25">
      <c r="A86" s="505" t="s">
        <v>912</v>
      </c>
      <c r="B86" s="505" t="s">
        <v>912</v>
      </c>
      <c r="C86" s="229" t="s">
        <v>510</v>
      </c>
      <c r="D86" s="505" t="s">
        <v>912</v>
      </c>
      <c r="E86" s="505" t="s">
        <v>912</v>
      </c>
      <c r="F86" s="505" t="s">
        <v>912</v>
      </c>
      <c r="G86" s="493">
        <f t="shared" si="2"/>
        <v>6554.26</v>
      </c>
      <c r="H86" s="493"/>
      <c r="I86" s="277">
        <v>7993</v>
      </c>
      <c r="J86" s="175">
        <f t="shared" si="1"/>
        <v>0.18</v>
      </c>
    </row>
    <row r="87" spans="1:10" x14ac:dyDescent="0.25">
      <c r="A87" s="505" t="s">
        <v>913</v>
      </c>
      <c r="B87" s="505" t="s">
        <v>913</v>
      </c>
      <c r="C87" s="229" t="s">
        <v>509</v>
      </c>
      <c r="D87" s="505" t="s">
        <v>913</v>
      </c>
      <c r="E87" s="505" t="s">
        <v>913</v>
      </c>
      <c r="F87" s="505" t="s">
        <v>913</v>
      </c>
      <c r="G87" s="493">
        <f t="shared" si="2"/>
        <v>6554.26</v>
      </c>
      <c r="H87" s="493"/>
      <c r="I87" s="277">
        <v>7993</v>
      </c>
      <c r="J87" s="175">
        <f t="shared" si="1"/>
        <v>0.18</v>
      </c>
    </row>
  </sheetData>
  <mergeCells count="194">
    <mergeCell ref="A82:B82"/>
    <mergeCell ref="A83:B83"/>
    <mergeCell ref="A84:B84"/>
    <mergeCell ref="A85:B85"/>
    <mergeCell ref="A86:B86"/>
    <mergeCell ref="A87:B87"/>
    <mergeCell ref="D82:F82"/>
    <mergeCell ref="G82:H82"/>
    <mergeCell ref="D83:F83"/>
    <mergeCell ref="G83:H83"/>
    <mergeCell ref="D84:F84"/>
    <mergeCell ref="G84:H84"/>
    <mergeCell ref="D85:F85"/>
    <mergeCell ref="G85:H85"/>
    <mergeCell ref="D86:F86"/>
    <mergeCell ref="G86:H86"/>
    <mergeCell ref="D87:F87"/>
    <mergeCell ref="G87:H87"/>
    <mergeCell ref="A81:B81"/>
    <mergeCell ref="D81:F81"/>
    <mergeCell ref="G81:H81"/>
    <mergeCell ref="A79:B79"/>
    <mergeCell ref="D79:F79"/>
    <mergeCell ref="G79:H79"/>
    <mergeCell ref="A80:B80"/>
    <mergeCell ref="D80:F80"/>
    <mergeCell ref="G80:H80"/>
    <mergeCell ref="A77:B77"/>
    <mergeCell ref="D77:F77"/>
    <mergeCell ref="G77:H77"/>
    <mergeCell ref="A78:B78"/>
    <mergeCell ref="D78:F78"/>
    <mergeCell ref="G78:H78"/>
    <mergeCell ref="A75:B75"/>
    <mergeCell ref="D75:F75"/>
    <mergeCell ref="G75:H75"/>
    <mergeCell ref="A76:B76"/>
    <mergeCell ref="D76:F76"/>
    <mergeCell ref="G76:H76"/>
    <mergeCell ref="A73:B73"/>
    <mergeCell ref="D73:F73"/>
    <mergeCell ref="G73:H73"/>
    <mergeCell ref="A74:B74"/>
    <mergeCell ref="D74:F74"/>
    <mergeCell ref="G74:H74"/>
    <mergeCell ref="A71:B71"/>
    <mergeCell ref="D71:F71"/>
    <mergeCell ref="G71:H71"/>
    <mergeCell ref="A72:B72"/>
    <mergeCell ref="D72:F72"/>
    <mergeCell ref="G72:H72"/>
    <mergeCell ref="A69:B69"/>
    <mergeCell ref="D69:F69"/>
    <mergeCell ref="G69:H69"/>
    <mergeCell ref="A70:B70"/>
    <mergeCell ref="D70:F70"/>
    <mergeCell ref="G70:H70"/>
    <mergeCell ref="A67:B67"/>
    <mergeCell ref="D67:F67"/>
    <mergeCell ref="G67:H67"/>
    <mergeCell ref="A68:B68"/>
    <mergeCell ref="D68:F68"/>
    <mergeCell ref="G68:H68"/>
    <mergeCell ref="A65:B65"/>
    <mergeCell ref="D65:F65"/>
    <mergeCell ref="G65:H65"/>
    <mergeCell ref="A66:B66"/>
    <mergeCell ref="D66:F66"/>
    <mergeCell ref="G66:H66"/>
    <mergeCell ref="A64:B64"/>
    <mergeCell ref="D64:F64"/>
    <mergeCell ref="G64:H64"/>
    <mergeCell ref="A62:B62"/>
    <mergeCell ref="D62:F62"/>
    <mergeCell ref="G62:H62"/>
    <mergeCell ref="A63:B63"/>
    <mergeCell ref="D63:F63"/>
    <mergeCell ref="G63:H63"/>
    <mergeCell ref="A60:B60"/>
    <mergeCell ref="D60:F60"/>
    <mergeCell ref="G60:H60"/>
    <mergeCell ref="A61:B61"/>
    <mergeCell ref="D61:F61"/>
    <mergeCell ref="G61:H61"/>
    <mergeCell ref="A58:B58"/>
    <mergeCell ref="D58:F58"/>
    <mergeCell ref="G58:H58"/>
    <mergeCell ref="A59:B59"/>
    <mergeCell ref="D59:F59"/>
    <mergeCell ref="G59:H59"/>
    <mergeCell ref="A57:B57"/>
    <mergeCell ref="D57:F57"/>
    <mergeCell ref="G57:H57"/>
    <mergeCell ref="A56:B56"/>
    <mergeCell ref="D56:F56"/>
    <mergeCell ref="G56:H56"/>
    <mergeCell ref="A54:B54"/>
    <mergeCell ref="D54:F54"/>
    <mergeCell ref="G54:H54"/>
    <mergeCell ref="A55:B55"/>
    <mergeCell ref="D55:F55"/>
    <mergeCell ref="G55:H55"/>
    <mergeCell ref="A52:B52"/>
    <mergeCell ref="D52:F52"/>
    <mergeCell ref="G52:H52"/>
    <mergeCell ref="A53:B53"/>
    <mergeCell ref="D53:F53"/>
    <mergeCell ref="G53:H53"/>
    <mergeCell ref="A50:B51"/>
    <mergeCell ref="C50:C51"/>
    <mergeCell ref="D50:F51"/>
    <mergeCell ref="G50:H51"/>
    <mergeCell ref="A39:B39"/>
    <mergeCell ref="D39:F39"/>
    <mergeCell ref="G39:H39"/>
    <mergeCell ref="A37:B37"/>
    <mergeCell ref="D37:F37"/>
    <mergeCell ref="G37:H37"/>
    <mergeCell ref="A38:B38"/>
    <mergeCell ref="D38:F38"/>
    <mergeCell ref="G38:H38"/>
    <mergeCell ref="A35:B35"/>
    <mergeCell ref="D35:F35"/>
    <mergeCell ref="G35:H35"/>
    <mergeCell ref="A36:B36"/>
    <mergeCell ref="D36:F36"/>
    <mergeCell ref="G36:H36"/>
    <mergeCell ref="A33:B33"/>
    <mergeCell ref="D33:F33"/>
    <mergeCell ref="G33:H33"/>
    <mergeCell ref="A34:B34"/>
    <mergeCell ref="D34:F34"/>
    <mergeCell ref="G34:H34"/>
    <mergeCell ref="A31:B31"/>
    <mergeCell ref="D31:F31"/>
    <mergeCell ref="G31:H31"/>
    <mergeCell ref="A32:B32"/>
    <mergeCell ref="D32:F32"/>
    <mergeCell ref="G32:H32"/>
    <mergeCell ref="A29:B29"/>
    <mergeCell ref="D29:F29"/>
    <mergeCell ref="G29:H29"/>
    <mergeCell ref="A30:B30"/>
    <mergeCell ref="D30:F30"/>
    <mergeCell ref="G30:H30"/>
    <mergeCell ref="A27:B27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23:B24"/>
    <mergeCell ref="C23:C24"/>
    <mergeCell ref="D23:F24"/>
    <mergeCell ref="G23:H24"/>
    <mergeCell ref="A18:C18"/>
    <mergeCell ref="E18:H18"/>
    <mergeCell ref="A19:C19"/>
    <mergeCell ref="E19:H19"/>
    <mergeCell ref="A20:C20"/>
    <mergeCell ref="E20:H20"/>
    <mergeCell ref="A17:C17"/>
    <mergeCell ref="E17:H17"/>
    <mergeCell ref="A9:C9"/>
    <mergeCell ref="D9:E9"/>
    <mergeCell ref="G9:H9"/>
    <mergeCell ref="A13:D13"/>
    <mergeCell ref="A14:C14"/>
    <mergeCell ref="E14:H14"/>
    <mergeCell ref="A22:D22"/>
    <mergeCell ref="E22:F22"/>
    <mergeCell ref="G22:H22"/>
    <mergeCell ref="D1:H2"/>
    <mergeCell ref="D4:H4"/>
    <mergeCell ref="D6:H6"/>
    <mergeCell ref="A8:C8"/>
    <mergeCell ref="D8:E8"/>
    <mergeCell ref="G8:H8"/>
    <mergeCell ref="A15:C15"/>
    <mergeCell ref="E15:H15"/>
    <mergeCell ref="A16:C16"/>
    <mergeCell ref="E16:H16"/>
    <mergeCell ref="A10:C10"/>
    <mergeCell ref="D10:E10"/>
    <mergeCell ref="G10:H10"/>
    <mergeCell ref="A11:C11"/>
    <mergeCell ref="D11:E11"/>
    <mergeCell ref="G11:H11"/>
  </mergeCells>
  <pageMargins left="0.7" right="0.7" top="0.75" bottom="0.75" header="0.3" footer="0.3"/>
  <pageSetup orientation="portrait" r:id="rId1"/>
  <headerFooter>
    <oddHeader>&amp;C&amp;16DOOSAN INFRACORE CONSTRUCTION EQUIPMENT PRICE PAGES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7"/>
  <sheetViews>
    <sheetView view="pageLayout" zoomScaleNormal="100" workbookViewId="0">
      <selection activeCell="C20" sqref="C20"/>
    </sheetView>
  </sheetViews>
  <sheetFormatPr defaultRowHeight="15" x14ac:dyDescent="0.25"/>
  <cols>
    <col min="1" max="1" width="9.140625" style="149" customWidth="1"/>
    <col min="2" max="2" width="22.5703125" style="149" customWidth="1"/>
    <col min="3" max="3" width="11.7109375" style="149" customWidth="1"/>
    <col min="4" max="4" width="9.85546875" style="149" customWidth="1"/>
    <col min="5" max="5" width="9.140625" style="149"/>
    <col min="6" max="6" width="14.85546875" style="149" customWidth="1"/>
    <col min="7" max="7" width="5.85546875" style="149" customWidth="1"/>
    <col min="8" max="8" width="6.7109375" style="149" customWidth="1"/>
    <col min="9" max="11" width="9.140625" style="149" hidden="1" customWidth="1"/>
    <col min="12" max="12" width="0" style="149" hidden="1" customWidth="1"/>
    <col min="13" max="16384" width="9.140625" style="149"/>
  </cols>
  <sheetData>
    <row r="1" spans="1:8" ht="15" customHeight="1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" customHeight="1" thickBot="1" x14ac:dyDescent="0.3">
      <c r="D2" s="714"/>
      <c r="E2" s="715"/>
      <c r="F2" s="715"/>
      <c r="G2" s="715"/>
      <c r="H2" s="716"/>
    </row>
    <row r="3" spans="1:8" ht="15" customHeight="1" thickBot="1" x14ac:dyDescent="0.3">
      <c r="D3" s="165"/>
      <c r="E3" s="165"/>
      <c r="F3" s="165"/>
      <c r="G3" s="165"/>
      <c r="H3" s="165"/>
    </row>
    <row r="4" spans="1:8" ht="15" customHeight="1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5" customHeight="1" thickBot="1" x14ac:dyDescent="0.3">
      <c r="D5" s="166"/>
      <c r="E5" s="166"/>
      <c r="F5" s="166"/>
      <c r="G5" s="166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362" t="s">
        <v>174</v>
      </c>
      <c r="G8" s="550" t="s">
        <v>232</v>
      </c>
      <c r="H8" s="551"/>
    </row>
    <row r="9" spans="1:8" x14ac:dyDescent="0.25">
      <c r="A9" s="730" t="str">
        <f xml:space="preserve"> 'Price Index'!A52:D52</f>
        <v>DX140LCR-5 Standard Excavator</v>
      </c>
      <c r="B9" s="731"/>
      <c r="C9" s="731"/>
      <c r="D9" s="731" t="str">
        <f xml:space="preserve"> 'Price Index'!E52</f>
        <v>US-20</v>
      </c>
      <c r="E9" s="731"/>
      <c r="F9" s="177">
        <f xml:space="preserve"> 'Price Index'!G11:G11</f>
        <v>0.18</v>
      </c>
      <c r="G9" s="732">
        <f>SUM('Price Index'!F52-'Price Index'!F52*'Price Index'!G11)</f>
        <v>124931.54280000001</v>
      </c>
      <c r="H9" s="733"/>
    </row>
    <row r="10" spans="1:8" ht="15.75" thickBot="1" x14ac:dyDescent="0.3">
      <c r="A10" s="785" t="str">
        <f xml:space="preserve"> 'Price Index'!A53:D53</f>
        <v>DX140LCR-5 Standard w/ Dozer Blade Excavator</v>
      </c>
      <c r="B10" s="765"/>
      <c r="C10" s="765"/>
      <c r="D10" s="765" t="str">
        <f xml:space="preserve"> 'Price Index'!E53</f>
        <v>US-40</v>
      </c>
      <c r="E10" s="765"/>
      <c r="F10" s="169">
        <f xml:space="preserve"> 'Price Index'!G11:G11</f>
        <v>0.18</v>
      </c>
      <c r="G10" s="374">
        <f>SUM('Price Index'!F53-'Price Index'!F53*'Price Index'!G12)</f>
        <v>136607.29320000001</v>
      </c>
      <c r="H10" s="729"/>
    </row>
    <row r="11" spans="1:8" ht="15.75" thickBot="1" x14ac:dyDescent="0.3"/>
    <row r="12" spans="1:8" ht="15.75" x14ac:dyDescent="0.25">
      <c r="A12" s="734" t="s">
        <v>175</v>
      </c>
      <c r="B12" s="735"/>
      <c r="C12" s="735"/>
      <c r="D12" s="735"/>
      <c r="E12" s="170"/>
      <c r="F12" s="170"/>
      <c r="G12" s="170"/>
      <c r="H12" s="171"/>
    </row>
    <row r="13" spans="1:8" x14ac:dyDescent="0.25">
      <c r="A13" s="736" t="s">
        <v>718</v>
      </c>
      <c r="B13" s="737"/>
      <c r="C13" s="737"/>
      <c r="D13" s="183"/>
      <c r="E13" s="738" t="s">
        <v>358</v>
      </c>
      <c r="F13" s="738"/>
      <c r="G13" s="738"/>
      <c r="H13" s="739"/>
    </row>
    <row r="14" spans="1:8" x14ac:dyDescent="0.25">
      <c r="A14" s="723" t="s">
        <v>270</v>
      </c>
      <c r="B14" s="724"/>
      <c r="C14" s="724"/>
      <c r="D14" s="162"/>
      <c r="E14" s="725" t="s">
        <v>343</v>
      </c>
      <c r="F14" s="725"/>
      <c r="G14" s="725"/>
      <c r="H14" s="726"/>
    </row>
    <row r="15" spans="1:8" x14ac:dyDescent="0.25">
      <c r="A15" s="723" t="s">
        <v>337</v>
      </c>
      <c r="B15" s="724"/>
      <c r="C15" s="724"/>
      <c r="D15" s="183"/>
      <c r="E15" s="725" t="s">
        <v>344</v>
      </c>
      <c r="F15" s="725"/>
      <c r="G15" s="725"/>
      <c r="H15" s="726"/>
    </row>
    <row r="16" spans="1:8" x14ac:dyDescent="0.25">
      <c r="A16" s="723" t="s">
        <v>717</v>
      </c>
      <c r="B16" s="724"/>
      <c r="C16" s="724"/>
      <c r="D16" s="163"/>
      <c r="E16" s="725" t="s">
        <v>346</v>
      </c>
      <c r="F16" s="725"/>
      <c r="G16" s="725"/>
      <c r="H16" s="726"/>
    </row>
    <row r="17" spans="1:11" x14ac:dyDescent="0.25">
      <c r="A17" s="723" t="s">
        <v>339</v>
      </c>
      <c r="B17" s="724"/>
      <c r="C17" s="724"/>
      <c r="D17" s="162"/>
      <c r="E17" s="725" t="s">
        <v>347</v>
      </c>
      <c r="F17" s="725"/>
      <c r="G17" s="725"/>
      <c r="H17" s="726"/>
    </row>
    <row r="18" spans="1:11" x14ac:dyDescent="0.25">
      <c r="A18" s="723" t="s">
        <v>340</v>
      </c>
      <c r="B18" s="724"/>
      <c r="C18" s="724"/>
      <c r="D18" s="163"/>
      <c r="E18" s="725" t="s">
        <v>348</v>
      </c>
      <c r="F18" s="725"/>
      <c r="G18" s="725"/>
      <c r="H18" s="726"/>
    </row>
    <row r="19" spans="1:11" ht="15.75" thickBot="1" x14ac:dyDescent="0.3">
      <c r="A19" s="740" t="s">
        <v>341</v>
      </c>
      <c r="B19" s="741"/>
      <c r="C19" s="741"/>
      <c r="D19" s="164"/>
      <c r="E19" s="742" t="s">
        <v>345</v>
      </c>
      <c r="F19" s="742"/>
      <c r="G19" s="742"/>
      <c r="H19" s="743"/>
    </row>
    <row r="20" spans="1:11" x14ac:dyDescent="0.25">
      <c r="A20" s="167"/>
      <c r="B20" s="167"/>
      <c r="C20" s="167"/>
      <c r="D20" s="167"/>
      <c r="E20" s="167"/>
      <c r="F20" s="172"/>
      <c r="G20" s="173"/>
      <c r="H20" s="173"/>
    </row>
    <row r="21" spans="1:11" ht="15.75" thickBot="1" x14ac:dyDescent="0.3">
      <c r="A21" s="767"/>
      <c r="B21" s="767"/>
      <c r="C21" s="767"/>
      <c r="D21" s="767"/>
      <c r="E21" s="767"/>
      <c r="F21" s="767"/>
      <c r="G21" s="767"/>
      <c r="H21" s="767"/>
    </row>
    <row r="22" spans="1:11" ht="15" customHeight="1" x14ac:dyDescent="0.25">
      <c r="A22" s="744" t="s">
        <v>205</v>
      </c>
      <c r="B22" s="745"/>
      <c r="C22" s="770" t="s">
        <v>234</v>
      </c>
      <c r="D22" s="750" t="s">
        <v>172</v>
      </c>
      <c r="E22" s="751"/>
      <c r="F22" s="745"/>
      <c r="G22" s="754" t="s">
        <v>751</v>
      </c>
      <c r="H22" s="755"/>
    </row>
    <row r="23" spans="1:11" ht="15.75" customHeight="1" thickBot="1" x14ac:dyDescent="0.3">
      <c r="A23" s="768"/>
      <c r="B23" s="769"/>
      <c r="C23" s="771"/>
      <c r="D23" s="772"/>
      <c r="E23" s="773"/>
      <c r="F23" s="769"/>
      <c r="G23" s="774"/>
      <c r="H23" s="775"/>
    </row>
    <row r="24" spans="1:11" s="176" customFormat="1" ht="15.75" customHeight="1" x14ac:dyDescent="0.25">
      <c r="A24" s="658" t="s">
        <v>863</v>
      </c>
      <c r="B24" s="786" t="s">
        <v>863</v>
      </c>
      <c r="C24" s="279" t="s">
        <v>657</v>
      </c>
      <c r="D24" s="786" t="s">
        <v>864</v>
      </c>
      <c r="E24" s="786" t="s">
        <v>864</v>
      </c>
      <c r="F24" s="786" t="s">
        <v>864</v>
      </c>
      <c r="G24" s="787">
        <f>SUM(I24-I24*J24)</f>
        <v>-1038.1199999999999</v>
      </c>
      <c r="H24" s="788"/>
      <c r="I24" s="789">
        <v>-1266</v>
      </c>
      <c r="J24" s="790">
        <f xml:space="preserve"> F9</f>
        <v>0.18</v>
      </c>
      <c r="K24" s="175"/>
    </row>
    <row r="25" spans="1:11" s="176" customFormat="1" ht="15.75" customHeight="1" x14ac:dyDescent="0.25">
      <c r="A25" s="643" t="s">
        <v>865</v>
      </c>
      <c r="B25" s="688" t="s">
        <v>865</v>
      </c>
      <c r="C25" s="184" t="s">
        <v>684</v>
      </c>
      <c r="D25" s="688" t="s">
        <v>866</v>
      </c>
      <c r="E25" s="688" t="s">
        <v>866</v>
      </c>
      <c r="F25" s="688" t="s">
        <v>866</v>
      </c>
      <c r="G25" s="791">
        <f t="shared" ref="G25:G38" si="0">SUM(I25-I25*J25)</f>
        <v>6560</v>
      </c>
      <c r="H25" s="792"/>
      <c r="I25" s="243">
        <v>8000</v>
      </c>
      <c r="J25" s="244">
        <f xml:space="preserve"> J24</f>
        <v>0.18</v>
      </c>
      <c r="K25" s="175"/>
    </row>
    <row r="26" spans="1:11" s="176" customFormat="1" ht="15.75" customHeight="1" x14ac:dyDescent="0.25">
      <c r="A26" s="643" t="s">
        <v>865</v>
      </c>
      <c r="B26" s="688" t="s">
        <v>865</v>
      </c>
      <c r="C26" s="184">
        <v>700</v>
      </c>
      <c r="D26" s="688" t="s">
        <v>867</v>
      </c>
      <c r="E26" s="688" t="s">
        <v>867</v>
      </c>
      <c r="F26" s="688" t="s">
        <v>867</v>
      </c>
      <c r="G26" s="791">
        <f t="shared" si="0"/>
        <v>1443.2</v>
      </c>
      <c r="H26" s="792"/>
      <c r="I26" s="794">
        <v>1760</v>
      </c>
      <c r="J26" s="795">
        <f t="shared" ref="J26:J86" si="1" xml:space="preserve"> J25</f>
        <v>0.18</v>
      </c>
      <c r="K26" s="175"/>
    </row>
    <row r="27" spans="1:11" s="176" customFormat="1" ht="15.75" customHeight="1" x14ac:dyDescent="0.25">
      <c r="A27" s="643" t="s">
        <v>868</v>
      </c>
      <c r="B27" s="688" t="s">
        <v>868</v>
      </c>
      <c r="C27" s="144" t="s">
        <v>305</v>
      </c>
      <c r="D27" s="688" t="s">
        <v>306</v>
      </c>
      <c r="E27" s="688" t="s">
        <v>306</v>
      </c>
      <c r="F27" s="688" t="s">
        <v>306</v>
      </c>
      <c r="G27" s="791">
        <f t="shared" si="0"/>
        <v>1508.8</v>
      </c>
      <c r="H27" s="792"/>
      <c r="I27" s="789">
        <v>1840</v>
      </c>
      <c r="J27" s="790">
        <f t="shared" si="1"/>
        <v>0.18</v>
      </c>
      <c r="K27" s="175"/>
    </row>
    <row r="28" spans="1:11" s="176" customFormat="1" ht="15.75" customHeight="1" x14ac:dyDescent="0.25">
      <c r="A28" s="643" t="s">
        <v>869</v>
      </c>
      <c r="B28" s="688" t="s">
        <v>869</v>
      </c>
      <c r="C28" s="184" t="s">
        <v>303</v>
      </c>
      <c r="D28" s="688" t="s">
        <v>304</v>
      </c>
      <c r="E28" s="688" t="s">
        <v>304</v>
      </c>
      <c r="F28" s="688" t="s">
        <v>304</v>
      </c>
      <c r="G28" s="791">
        <f t="shared" si="0"/>
        <v>4920</v>
      </c>
      <c r="H28" s="792"/>
      <c r="I28" s="793">
        <v>6000</v>
      </c>
      <c r="J28" s="792">
        <f t="shared" si="1"/>
        <v>0.18</v>
      </c>
      <c r="K28" s="175"/>
    </row>
    <row r="29" spans="1:11" s="176" customFormat="1" ht="15.75" customHeight="1" x14ac:dyDescent="0.25">
      <c r="A29" s="643" t="s">
        <v>870</v>
      </c>
      <c r="B29" s="688" t="s">
        <v>870</v>
      </c>
      <c r="C29" s="142" t="s">
        <v>302</v>
      </c>
      <c r="D29" s="688" t="s">
        <v>871</v>
      </c>
      <c r="E29" s="688" t="s">
        <v>871</v>
      </c>
      <c r="F29" s="688" t="s">
        <v>871</v>
      </c>
      <c r="G29" s="791">
        <f t="shared" si="0"/>
        <v>4920</v>
      </c>
      <c r="H29" s="792"/>
      <c r="I29" s="793">
        <v>6000</v>
      </c>
      <c r="J29" s="792">
        <f t="shared" si="1"/>
        <v>0.18</v>
      </c>
      <c r="K29" s="175"/>
    </row>
    <row r="30" spans="1:11" s="176" customFormat="1" ht="15.75" hidden="1" customHeight="1" x14ac:dyDescent="0.25">
      <c r="A30" s="643" t="s">
        <v>308</v>
      </c>
      <c r="B30" s="688" t="s">
        <v>308</v>
      </c>
      <c r="C30" s="184" t="s">
        <v>309</v>
      </c>
      <c r="D30" s="688" t="s">
        <v>308</v>
      </c>
      <c r="E30" s="688" t="s">
        <v>308</v>
      </c>
      <c r="F30" s="688" t="s">
        <v>308</v>
      </c>
      <c r="G30" s="791">
        <f t="shared" si="0"/>
        <v>590.4</v>
      </c>
      <c r="H30" s="792"/>
      <c r="I30" s="793">
        <v>720</v>
      </c>
      <c r="J30" s="792">
        <f t="shared" si="1"/>
        <v>0.18</v>
      </c>
      <c r="K30" s="175"/>
    </row>
    <row r="31" spans="1:11" s="176" customFormat="1" ht="15.75" customHeight="1" x14ac:dyDescent="0.25">
      <c r="A31" s="643" t="s">
        <v>538</v>
      </c>
      <c r="B31" s="688" t="s">
        <v>538</v>
      </c>
      <c r="C31" s="142" t="s">
        <v>310</v>
      </c>
      <c r="D31" s="688" t="s">
        <v>311</v>
      </c>
      <c r="E31" s="688" t="s">
        <v>311</v>
      </c>
      <c r="F31" s="688" t="s">
        <v>311</v>
      </c>
      <c r="G31" s="791">
        <f t="shared" si="0"/>
        <v>218.94</v>
      </c>
      <c r="H31" s="792"/>
      <c r="I31" s="793">
        <v>267</v>
      </c>
      <c r="J31" s="792">
        <f t="shared" si="1"/>
        <v>0.18</v>
      </c>
      <c r="K31" s="175"/>
    </row>
    <row r="32" spans="1:11" s="176" customFormat="1" ht="15.75" customHeight="1" x14ac:dyDescent="0.25">
      <c r="A32" s="643" t="s">
        <v>872</v>
      </c>
      <c r="B32" s="688" t="s">
        <v>872</v>
      </c>
      <c r="C32" s="184" t="s">
        <v>179</v>
      </c>
      <c r="D32" s="688" t="s">
        <v>314</v>
      </c>
      <c r="E32" s="688" t="s">
        <v>314</v>
      </c>
      <c r="F32" s="688" t="s">
        <v>314</v>
      </c>
      <c r="G32" s="791">
        <f t="shared" si="0"/>
        <v>918.4</v>
      </c>
      <c r="H32" s="792"/>
      <c r="I32" s="793">
        <v>1120</v>
      </c>
      <c r="J32" s="792">
        <f t="shared" si="1"/>
        <v>0.18</v>
      </c>
      <c r="K32" s="175"/>
    </row>
    <row r="33" spans="1:11" s="176" customFormat="1" ht="15.75" customHeight="1" x14ac:dyDescent="0.25">
      <c r="A33" s="643" t="s">
        <v>873</v>
      </c>
      <c r="B33" s="688" t="s">
        <v>873</v>
      </c>
      <c r="C33" s="142" t="s">
        <v>312</v>
      </c>
      <c r="D33" s="688" t="s">
        <v>313</v>
      </c>
      <c r="E33" s="688" t="s">
        <v>313</v>
      </c>
      <c r="F33" s="688" t="s">
        <v>313</v>
      </c>
      <c r="G33" s="791">
        <f t="shared" si="0"/>
        <v>2132</v>
      </c>
      <c r="H33" s="792"/>
      <c r="I33" s="793">
        <v>2600</v>
      </c>
      <c r="J33" s="792">
        <f t="shared" si="1"/>
        <v>0.18</v>
      </c>
      <c r="K33" s="175"/>
    </row>
    <row r="34" spans="1:11" s="176" customFormat="1" ht="15.75" customHeight="1" x14ac:dyDescent="0.25">
      <c r="A34" s="643" t="s">
        <v>874</v>
      </c>
      <c r="B34" s="688" t="s">
        <v>874</v>
      </c>
      <c r="C34" s="184" t="s">
        <v>315</v>
      </c>
      <c r="D34" s="688" t="s">
        <v>316</v>
      </c>
      <c r="E34" s="688" t="s">
        <v>316</v>
      </c>
      <c r="F34" s="688" t="s">
        <v>316</v>
      </c>
      <c r="G34" s="791">
        <f t="shared" si="0"/>
        <v>557.6</v>
      </c>
      <c r="H34" s="792"/>
      <c r="I34" s="793">
        <v>680</v>
      </c>
      <c r="J34" s="792">
        <f t="shared" si="1"/>
        <v>0.18</v>
      </c>
      <c r="K34" s="175"/>
    </row>
    <row r="35" spans="1:11" s="176" customFormat="1" ht="15.75" customHeight="1" x14ac:dyDescent="0.25">
      <c r="A35" s="643" t="s">
        <v>874</v>
      </c>
      <c r="B35" s="688" t="s">
        <v>874</v>
      </c>
      <c r="C35" s="142" t="s">
        <v>317</v>
      </c>
      <c r="D35" s="688" t="s">
        <v>318</v>
      </c>
      <c r="E35" s="688" t="s">
        <v>318</v>
      </c>
      <c r="F35" s="688" t="s">
        <v>318</v>
      </c>
      <c r="G35" s="791">
        <f t="shared" si="0"/>
        <v>1115.2</v>
      </c>
      <c r="H35" s="792"/>
      <c r="I35" s="793">
        <v>1360</v>
      </c>
      <c r="J35" s="792">
        <f t="shared" si="1"/>
        <v>0.18</v>
      </c>
      <c r="K35" s="175"/>
    </row>
    <row r="36" spans="1:11" s="176" customFormat="1" ht="15.75" customHeight="1" x14ac:dyDescent="0.25">
      <c r="A36" s="643" t="s">
        <v>197</v>
      </c>
      <c r="B36" s="688" t="s">
        <v>197</v>
      </c>
      <c r="C36" s="184" t="s">
        <v>198</v>
      </c>
      <c r="D36" s="688" t="s">
        <v>197</v>
      </c>
      <c r="E36" s="688" t="s">
        <v>197</v>
      </c>
      <c r="F36" s="688" t="s">
        <v>197</v>
      </c>
      <c r="G36" s="791">
        <f t="shared" si="0"/>
        <v>360.8</v>
      </c>
      <c r="H36" s="792"/>
      <c r="I36" s="793">
        <v>440</v>
      </c>
      <c r="J36" s="792">
        <f t="shared" si="1"/>
        <v>0.18</v>
      </c>
      <c r="K36" s="175"/>
    </row>
    <row r="37" spans="1:11" s="176" customFormat="1" ht="15.75" hidden="1" customHeight="1" x14ac:dyDescent="0.25">
      <c r="A37" s="643" t="s">
        <v>738</v>
      </c>
      <c r="B37" s="688" t="s">
        <v>738</v>
      </c>
      <c r="C37" s="142" t="s">
        <v>203</v>
      </c>
      <c r="D37" s="688" t="s">
        <v>321</v>
      </c>
      <c r="E37" s="688" t="s">
        <v>321</v>
      </c>
      <c r="F37" s="688" t="s">
        <v>321</v>
      </c>
      <c r="G37" s="791">
        <f t="shared" si="0"/>
        <v>557.6</v>
      </c>
      <c r="H37" s="792"/>
      <c r="I37" s="793">
        <v>680</v>
      </c>
      <c r="J37" s="792">
        <f t="shared" si="1"/>
        <v>0.18</v>
      </c>
      <c r="K37" s="175"/>
    </row>
    <row r="38" spans="1:11" s="176" customFormat="1" ht="15.75" customHeight="1" thickBot="1" x14ac:dyDescent="0.3">
      <c r="A38" s="648" t="s">
        <v>193</v>
      </c>
      <c r="B38" s="710" t="s">
        <v>193</v>
      </c>
      <c r="C38" s="281" t="s">
        <v>194</v>
      </c>
      <c r="D38" s="710" t="s">
        <v>193</v>
      </c>
      <c r="E38" s="710" t="s">
        <v>193</v>
      </c>
      <c r="F38" s="710" t="s">
        <v>193</v>
      </c>
      <c r="G38" s="783">
        <f t="shared" si="0"/>
        <v>314.06</v>
      </c>
      <c r="H38" s="784"/>
      <c r="I38" s="796">
        <v>383</v>
      </c>
      <c r="J38" s="784">
        <f t="shared" si="1"/>
        <v>0.18</v>
      </c>
      <c r="K38" s="175"/>
    </row>
    <row r="39" spans="1:11" s="176" customFormat="1" ht="15.75" customHeight="1" x14ac:dyDescent="0.25">
      <c r="A39" s="239"/>
      <c r="B39" s="239"/>
      <c r="C39" s="142"/>
      <c r="D39" s="239"/>
      <c r="E39" s="239"/>
      <c r="F39" s="239"/>
      <c r="G39" s="243"/>
      <c r="H39" s="243"/>
      <c r="I39" s="149"/>
      <c r="J39" s="149">
        <f t="shared" si="1"/>
        <v>0.18</v>
      </c>
    </row>
    <row r="40" spans="1:11" s="176" customFormat="1" ht="15.75" customHeight="1" x14ac:dyDescent="0.25">
      <c r="A40" s="239"/>
      <c r="B40" s="239"/>
      <c r="C40" s="142"/>
      <c r="D40" s="239"/>
      <c r="E40" s="239"/>
      <c r="F40" s="239"/>
      <c r="G40" s="243"/>
      <c r="H40" s="243"/>
      <c r="I40" s="149"/>
      <c r="J40" s="149">
        <f t="shared" si="1"/>
        <v>0.18</v>
      </c>
    </row>
    <row r="41" spans="1:11" s="176" customFormat="1" ht="15.75" customHeight="1" x14ac:dyDescent="0.25">
      <c r="A41" s="239"/>
      <c r="B41" s="239"/>
      <c r="C41" s="142"/>
      <c r="D41" s="239"/>
      <c r="E41" s="239"/>
      <c r="F41" s="239"/>
      <c r="G41" s="243"/>
      <c r="H41" s="243"/>
      <c r="I41" s="149"/>
      <c r="J41" s="149">
        <f t="shared" si="1"/>
        <v>0.18</v>
      </c>
    </row>
    <row r="42" spans="1:11" s="176" customFormat="1" ht="15.75" customHeight="1" x14ac:dyDescent="0.25">
      <c r="A42" s="239"/>
      <c r="B42" s="239"/>
      <c r="C42" s="142"/>
      <c r="D42" s="239"/>
      <c r="E42" s="239"/>
      <c r="F42" s="239"/>
      <c r="G42" s="243"/>
      <c r="H42" s="243"/>
      <c r="I42" s="149"/>
      <c r="J42" s="149">
        <f t="shared" si="1"/>
        <v>0.18</v>
      </c>
    </row>
    <row r="43" spans="1:11" s="176" customFormat="1" ht="15.75" customHeight="1" x14ac:dyDescent="0.25">
      <c r="A43" s="239"/>
      <c r="B43" s="239"/>
      <c r="C43" s="142"/>
      <c r="D43" s="239"/>
      <c r="E43" s="239"/>
      <c r="F43" s="239"/>
      <c r="G43" s="243"/>
      <c r="H43" s="243"/>
      <c r="I43" s="149"/>
      <c r="J43" s="149">
        <f t="shared" si="1"/>
        <v>0.18</v>
      </c>
    </row>
    <row r="44" spans="1:11" s="176" customFormat="1" ht="15.75" customHeight="1" x14ac:dyDescent="0.25">
      <c r="A44" s="239"/>
      <c r="B44" s="239"/>
      <c r="C44" s="142"/>
      <c r="D44" s="239"/>
      <c r="E44" s="239"/>
      <c r="F44" s="239"/>
      <c r="G44" s="243"/>
      <c r="H44" s="243"/>
      <c r="I44" s="149"/>
      <c r="J44" s="149">
        <f t="shared" si="1"/>
        <v>0.18</v>
      </c>
    </row>
    <row r="45" spans="1:11" s="176" customFormat="1" ht="15.75" customHeight="1" x14ac:dyDescent="0.25">
      <c r="A45" s="239"/>
      <c r="B45" s="239"/>
      <c r="C45" s="142"/>
      <c r="D45" s="239"/>
      <c r="E45" s="239"/>
      <c r="F45" s="239"/>
      <c r="G45" s="243"/>
      <c r="H45" s="243"/>
      <c r="I45" s="149"/>
      <c r="J45" s="149">
        <f t="shared" si="1"/>
        <v>0.18</v>
      </c>
    </row>
    <row r="46" spans="1:11" s="176" customFormat="1" ht="15.75" customHeight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>
        <f t="shared" si="1"/>
        <v>0.18</v>
      </c>
    </row>
    <row r="47" spans="1:11" s="176" customFormat="1" ht="15.75" customHeight="1" x14ac:dyDescent="0.25">
      <c r="A47" s="149"/>
      <c r="B47" s="149"/>
      <c r="C47" s="149"/>
      <c r="D47" s="149"/>
      <c r="E47" s="149"/>
      <c r="F47" s="149"/>
      <c r="G47" s="149"/>
      <c r="H47" s="149"/>
      <c r="I47" s="149"/>
      <c r="J47" s="149">
        <f t="shared" si="1"/>
        <v>0.18</v>
      </c>
    </row>
    <row r="48" spans="1:11" ht="15" customHeight="1" thickBot="1" x14ac:dyDescent="0.3">
      <c r="A48" s="239"/>
      <c r="B48" s="239"/>
      <c r="C48" s="239"/>
      <c r="D48" s="239"/>
      <c r="E48" s="239"/>
      <c r="F48" s="239"/>
      <c r="G48" s="243"/>
      <c r="H48" s="243"/>
      <c r="I48" s="243"/>
      <c r="J48" s="243">
        <f t="shared" si="1"/>
        <v>0.18</v>
      </c>
    </row>
    <row r="49" spans="1:11" ht="15" customHeight="1" x14ac:dyDescent="0.25">
      <c r="A49" s="604" t="s">
        <v>227</v>
      </c>
      <c r="B49" s="605"/>
      <c r="C49" s="608" t="s">
        <v>234</v>
      </c>
      <c r="D49" s="610" t="s">
        <v>172</v>
      </c>
      <c r="E49" s="611"/>
      <c r="F49" s="612"/>
      <c r="G49" s="754" t="s">
        <v>751</v>
      </c>
      <c r="H49" s="755"/>
      <c r="I49" s="803"/>
      <c r="J49" s="804">
        <f t="shared" si="1"/>
        <v>0.18</v>
      </c>
    </row>
    <row r="50" spans="1:11" ht="15" customHeight="1" thickBot="1" x14ac:dyDescent="0.3">
      <c r="A50" s="797"/>
      <c r="B50" s="798"/>
      <c r="C50" s="799"/>
      <c r="D50" s="800"/>
      <c r="E50" s="801"/>
      <c r="F50" s="802"/>
      <c r="G50" s="774"/>
      <c r="H50" s="775"/>
      <c r="I50" s="805"/>
      <c r="J50" s="806">
        <f t="shared" si="1"/>
        <v>0.18</v>
      </c>
    </row>
    <row r="51" spans="1:11" ht="15" customHeight="1" x14ac:dyDescent="0.25">
      <c r="A51" s="687" t="s">
        <v>222</v>
      </c>
      <c r="B51" s="644" t="s">
        <v>222</v>
      </c>
      <c r="C51" s="229" t="s">
        <v>327</v>
      </c>
      <c r="D51" s="687" t="s">
        <v>222</v>
      </c>
      <c r="E51" s="688" t="s">
        <v>222</v>
      </c>
      <c r="F51" s="644" t="s">
        <v>222</v>
      </c>
      <c r="G51" s="808">
        <f>SUM(I51-I51*J51)</f>
        <v>107.13300000000001</v>
      </c>
      <c r="H51" s="809"/>
      <c r="I51" s="807">
        <v>130.65</v>
      </c>
      <c r="J51" s="790">
        <f t="shared" si="1"/>
        <v>0.18</v>
      </c>
      <c r="K51" s="148"/>
    </row>
    <row r="52" spans="1:11" ht="15" customHeight="1" x14ac:dyDescent="0.25">
      <c r="A52" s="687" t="s">
        <v>328</v>
      </c>
      <c r="B52" s="644" t="s">
        <v>328</v>
      </c>
      <c r="C52" s="229">
        <v>19405935</v>
      </c>
      <c r="D52" s="687" t="s">
        <v>328</v>
      </c>
      <c r="E52" s="688" t="s">
        <v>328</v>
      </c>
      <c r="F52" s="644" t="s">
        <v>328</v>
      </c>
      <c r="G52" s="494">
        <f t="shared" ref="G52:G86" si="2">SUM(I52-I52*J52)</f>
        <v>21830.04</v>
      </c>
      <c r="H52" s="495"/>
      <c r="I52" s="807">
        <v>26622</v>
      </c>
      <c r="J52" s="790">
        <f t="shared" si="1"/>
        <v>0.18</v>
      </c>
      <c r="K52" s="148"/>
    </row>
    <row r="53" spans="1:11" ht="15" customHeight="1" x14ac:dyDescent="0.25">
      <c r="A53" s="687" t="s">
        <v>329</v>
      </c>
      <c r="B53" s="644" t="s">
        <v>329</v>
      </c>
      <c r="C53" s="229">
        <v>19405950</v>
      </c>
      <c r="D53" s="687" t="s">
        <v>329</v>
      </c>
      <c r="E53" s="688" t="s">
        <v>329</v>
      </c>
      <c r="F53" s="644" t="s">
        <v>329</v>
      </c>
      <c r="G53" s="494">
        <f t="shared" si="2"/>
        <v>6687.1</v>
      </c>
      <c r="H53" s="495"/>
      <c r="I53" s="807">
        <v>8155</v>
      </c>
      <c r="J53" s="790">
        <f t="shared" si="1"/>
        <v>0.18</v>
      </c>
      <c r="K53" s="148"/>
    </row>
    <row r="54" spans="1:11" ht="15" customHeight="1" x14ac:dyDescent="0.25">
      <c r="A54" s="687" t="s">
        <v>330</v>
      </c>
      <c r="B54" s="644" t="s">
        <v>330</v>
      </c>
      <c r="C54" s="229">
        <v>19405968</v>
      </c>
      <c r="D54" s="687" t="s">
        <v>330</v>
      </c>
      <c r="E54" s="688" t="s">
        <v>330</v>
      </c>
      <c r="F54" s="644" t="s">
        <v>330</v>
      </c>
      <c r="G54" s="494">
        <f t="shared" si="2"/>
        <v>10004</v>
      </c>
      <c r="H54" s="495"/>
      <c r="I54" s="807">
        <v>12200</v>
      </c>
      <c r="J54" s="790">
        <f t="shared" si="1"/>
        <v>0.18</v>
      </c>
      <c r="K54" s="148"/>
    </row>
    <row r="55" spans="1:11" ht="15.75" customHeight="1" x14ac:dyDescent="0.25">
      <c r="A55" s="687" t="s">
        <v>875</v>
      </c>
      <c r="B55" s="644" t="s">
        <v>875</v>
      </c>
      <c r="C55" s="229">
        <v>7238238</v>
      </c>
      <c r="D55" s="687" t="s">
        <v>875</v>
      </c>
      <c r="E55" s="688" t="s">
        <v>875</v>
      </c>
      <c r="F55" s="644" t="s">
        <v>875</v>
      </c>
      <c r="G55" s="494">
        <f t="shared" si="2"/>
        <v>1858.12</v>
      </c>
      <c r="H55" s="495"/>
      <c r="I55" s="807">
        <v>2266</v>
      </c>
      <c r="J55" s="790">
        <f t="shared" si="1"/>
        <v>0.18</v>
      </c>
      <c r="K55" s="148"/>
    </row>
    <row r="56" spans="1:11" ht="15.75" customHeight="1" x14ac:dyDescent="0.25">
      <c r="A56" s="687" t="s">
        <v>876</v>
      </c>
      <c r="B56" s="644" t="s">
        <v>876</v>
      </c>
      <c r="C56" s="229" t="s">
        <v>511</v>
      </c>
      <c r="D56" s="687" t="s">
        <v>876</v>
      </c>
      <c r="E56" s="688" t="s">
        <v>876</v>
      </c>
      <c r="F56" s="644" t="s">
        <v>876</v>
      </c>
      <c r="G56" s="494">
        <f t="shared" si="2"/>
        <v>2528.88</v>
      </c>
      <c r="H56" s="495"/>
      <c r="I56" s="807">
        <v>3084</v>
      </c>
      <c r="J56" s="790">
        <f t="shared" si="1"/>
        <v>0.18</v>
      </c>
      <c r="K56" s="148"/>
    </row>
    <row r="57" spans="1:11" ht="15.75" customHeight="1" x14ac:dyDescent="0.25">
      <c r="A57" s="687" t="s">
        <v>877</v>
      </c>
      <c r="B57" s="644" t="s">
        <v>877</v>
      </c>
      <c r="C57" s="229" t="s">
        <v>512</v>
      </c>
      <c r="D57" s="687" t="s">
        <v>877</v>
      </c>
      <c r="E57" s="688" t="s">
        <v>877</v>
      </c>
      <c r="F57" s="644" t="s">
        <v>877</v>
      </c>
      <c r="G57" s="494">
        <f t="shared" si="2"/>
        <v>2893.7799999999997</v>
      </c>
      <c r="H57" s="495"/>
      <c r="I57" s="810">
        <v>3529</v>
      </c>
      <c r="J57" s="811">
        <f t="shared" si="1"/>
        <v>0.18</v>
      </c>
      <c r="K57" s="148"/>
    </row>
    <row r="58" spans="1:11" ht="24.75" customHeight="1" x14ac:dyDescent="0.25">
      <c r="A58" s="687" t="s">
        <v>879</v>
      </c>
      <c r="B58" s="644" t="s">
        <v>879</v>
      </c>
      <c r="C58" s="229" t="s">
        <v>878</v>
      </c>
      <c r="D58" s="687" t="s">
        <v>879</v>
      </c>
      <c r="E58" s="688" t="s">
        <v>879</v>
      </c>
      <c r="F58" s="644" t="s">
        <v>879</v>
      </c>
      <c r="G58" s="494">
        <f t="shared" si="2"/>
        <v>3699.84</v>
      </c>
      <c r="H58" s="495"/>
      <c r="I58" s="241">
        <v>4512</v>
      </c>
      <c r="J58" s="242">
        <f t="shared" si="1"/>
        <v>0.18</v>
      </c>
      <c r="K58" s="148"/>
    </row>
    <row r="59" spans="1:11" ht="15" customHeight="1" x14ac:dyDescent="0.25">
      <c r="A59" s="687" t="s">
        <v>881</v>
      </c>
      <c r="B59" s="644" t="s">
        <v>881</v>
      </c>
      <c r="C59" s="229" t="s">
        <v>880</v>
      </c>
      <c r="D59" s="687" t="s">
        <v>881</v>
      </c>
      <c r="E59" s="688" t="s">
        <v>881</v>
      </c>
      <c r="F59" s="644" t="s">
        <v>881</v>
      </c>
      <c r="G59" s="494">
        <f t="shared" si="2"/>
        <v>3699.84</v>
      </c>
      <c r="H59" s="495"/>
      <c r="I59" s="807">
        <v>4512</v>
      </c>
      <c r="J59" s="790">
        <f t="shared" si="1"/>
        <v>0.18</v>
      </c>
      <c r="K59" s="148"/>
    </row>
    <row r="60" spans="1:11" ht="15" customHeight="1" x14ac:dyDescent="0.25">
      <c r="A60" s="687" t="s">
        <v>914</v>
      </c>
      <c r="B60" s="644" t="s">
        <v>882</v>
      </c>
      <c r="C60" s="229" t="s">
        <v>915</v>
      </c>
      <c r="D60" s="687" t="s">
        <v>882</v>
      </c>
      <c r="E60" s="688" t="s">
        <v>882</v>
      </c>
      <c r="F60" s="644" t="s">
        <v>882</v>
      </c>
      <c r="G60" s="494">
        <f t="shared" si="2"/>
        <v>4966.74</v>
      </c>
      <c r="H60" s="495"/>
      <c r="I60" s="807">
        <v>6057</v>
      </c>
      <c r="J60" s="790">
        <f t="shared" si="1"/>
        <v>0.18</v>
      </c>
      <c r="K60" s="148"/>
    </row>
    <row r="61" spans="1:11" ht="15" customHeight="1" x14ac:dyDescent="0.25">
      <c r="A61" s="687" t="s">
        <v>883</v>
      </c>
      <c r="B61" s="644" t="s">
        <v>883</v>
      </c>
      <c r="C61" s="229" t="s">
        <v>333</v>
      </c>
      <c r="D61" s="687" t="s">
        <v>883</v>
      </c>
      <c r="E61" s="688" t="s">
        <v>883</v>
      </c>
      <c r="F61" s="644" t="s">
        <v>883</v>
      </c>
      <c r="G61" s="494">
        <f t="shared" si="2"/>
        <v>2255</v>
      </c>
      <c r="H61" s="495"/>
      <c r="I61" s="807">
        <v>2750</v>
      </c>
      <c r="J61" s="790">
        <f t="shared" si="1"/>
        <v>0.18</v>
      </c>
      <c r="K61" s="148"/>
    </row>
    <row r="62" spans="1:11" ht="15" customHeight="1" x14ac:dyDescent="0.25">
      <c r="A62" s="687" t="s">
        <v>885</v>
      </c>
      <c r="B62" s="644" t="s">
        <v>885</v>
      </c>
      <c r="C62" s="229" t="s">
        <v>884</v>
      </c>
      <c r="D62" s="687" t="s">
        <v>885</v>
      </c>
      <c r="E62" s="688" t="s">
        <v>885</v>
      </c>
      <c r="F62" s="644" t="s">
        <v>885</v>
      </c>
      <c r="G62" s="494">
        <f t="shared" si="2"/>
        <v>2255</v>
      </c>
      <c r="H62" s="495"/>
      <c r="I62" s="807">
        <v>2750</v>
      </c>
      <c r="J62" s="812">
        <f t="shared" si="1"/>
        <v>0.18</v>
      </c>
      <c r="K62" s="148"/>
    </row>
    <row r="63" spans="1:11" ht="15" customHeight="1" x14ac:dyDescent="0.25">
      <c r="A63" s="687" t="s">
        <v>886</v>
      </c>
      <c r="B63" s="644" t="s">
        <v>886</v>
      </c>
      <c r="C63" s="229" t="s">
        <v>334</v>
      </c>
      <c r="D63" s="687" t="s">
        <v>886</v>
      </c>
      <c r="E63" s="688" t="s">
        <v>886</v>
      </c>
      <c r="F63" s="644" t="s">
        <v>886</v>
      </c>
      <c r="G63" s="494">
        <f t="shared" si="2"/>
        <v>2510.02</v>
      </c>
      <c r="H63" s="495"/>
      <c r="I63" s="810">
        <v>3061</v>
      </c>
      <c r="J63" s="559">
        <f t="shared" si="1"/>
        <v>0.18</v>
      </c>
      <c r="K63" s="148"/>
    </row>
    <row r="64" spans="1:11" ht="15" customHeight="1" x14ac:dyDescent="0.25">
      <c r="A64" s="687" t="s">
        <v>888</v>
      </c>
      <c r="B64" s="644" t="s">
        <v>888</v>
      </c>
      <c r="C64" s="229" t="s">
        <v>887</v>
      </c>
      <c r="D64" s="687" t="s">
        <v>888</v>
      </c>
      <c r="E64" s="688" t="s">
        <v>888</v>
      </c>
      <c r="F64" s="644" t="s">
        <v>888</v>
      </c>
      <c r="G64" s="494">
        <f t="shared" si="2"/>
        <v>2510.02</v>
      </c>
      <c r="H64" s="495"/>
      <c r="I64" s="810">
        <v>3061</v>
      </c>
      <c r="J64" s="559">
        <f t="shared" si="1"/>
        <v>0.18</v>
      </c>
      <c r="K64" s="148"/>
    </row>
    <row r="65" spans="1:11" ht="15" customHeight="1" x14ac:dyDescent="0.25">
      <c r="A65" s="687" t="s">
        <v>889</v>
      </c>
      <c r="B65" s="644" t="s">
        <v>889</v>
      </c>
      <c r="C65" s="229" t="s">
        <v>335</v>
      </c>
      <c r="D65" s="687" t="s">
        <v>889</v>
      </c>
      <c r="E65" s="688" t="s">
        <v>889</v>
      </c>
      <c r="F65" s="644" t="s">
        <v>889</v>
      </c>
      <c r="G65" s="494">
        <f t="shared" si="2"/>
        <v>2696.98</v>
      </c>
      <c r="H65" s="495"/>
      <c r="I65" s="810">
        <v>3289</v>
      </c>
      <c r="J65" s="559">
        <f t="shared" si="1"/>
        <v>0.18</v>
      </c>
      <c r="K65" s="148"/>
    </row>
    <row r="66" spans="1:11" ht="15" customHeight="1" x14ac:dyDescent="0.25">
      <c r="A66" s="687" t="s">
        <v>891</v>
      </c>
      <c r="B66" s="644" t="s">
        <v>891</v>
      </c>
      <c r="C66" s="229" t="s">
        <v>890</v>
      </c>
      <c r="D66" s="687" t="s">
        <v>891</v>
      </c>
      <c r="E66" s="688" t="s">
        <v>891</v>
      </c>
      <c r="F66" s="644" t="s">
        <v>891</v>
      </c>
      <c r="G66" s="494">
        <f t="shared" si="2"/>
        <v>2696.98</v>
      </c>
      <c r="H66" s="495"/>
      <c r="I66" s="810">
        <v>3289</v>
      </c>
      <c r="J66" s="559">
        <f t="shared" si="1"/>
        <v>0.18</v>
      </c>
      <c r="K66" s="148"/>
    </row>
    <row r="67" spans="1:11" ht="15" customHeight="1" x14ac:dyDescent="0.25">
      <c r="A67" s="687" t="s">
        <v>892</v>
      </c>
      <c r="B67" s="644" t="s">
        <v>892</v>
      </c>
      <c r="C67" s="229" t="s">
        <v>336</v>
      </c>
      <c r="D67" s="687" t="s">
        <v>892</v>
      </c>
      <c r="E67" s="688" t="s">
        <v>892</v>
      </c>
      <c r="F67" s="644" t="s">
        <v>892</v>
      </c>
      <c r="G67" s="494">
        <f t="shared" si="2"/>
        <v>2890.5</v>
      </c>
      <c r="H67" s="495"/>
      <c r="I67" s="810">
        <v>3525</v>
      </c>
      <c r="J67" s="559">
        <f t="shared" si="1"/>
        <v>0.18</v>
      </c>
      <c r="K67" s="148"/>
    </row>
    <row r="68" spans="1:11" ht="15" customHeight="1" x14ac:dyDescent="0.25">
      <c r="A68" s="687" t="s">
        <v>894</v>
      </c>
      <c r="B68" s="644" t="s">
        <v>894</v>
      </c>
      <c r="C68" s="229" t="s">
        <v>893</v>
      </c>
      <c r="D68" s="687" t="s">
        <v>894</v>
      </c>
      <c r="E68" s="688" t="s">
        <v>894</v>
      </c>
      <c r="F68" s="644" t="s">
        <v>894</v>
      </c>
      <c r="G68" s="494">
        <f t="shared" si="2"/>
        <v>2890.5</v>
      </c>
      <c r="H68" s="495"/>
      <c r="I68" s="810">
        <v>3525</v>
      </c>
      <c r="J68" s="559">
        <f t="shared" si="1"/>
        <v>0.18</v>
      </c>
      <c r="K68" s="148"/>
    </row>
    <row r="69" spans="1:11" ht="15" customHeight="1" x14ac:dyDescent="0.25">
      <c r="A69" s="687" t="s">
        <v>895</v>
      </c>
      <c r="B69" s="644" t="s">
        <v>895</v>
      </c>
      <c r="C69" s="229" t="s">
        <v>494</v>
      </c>
      <c r="D69" s="687" t="s">
        <v>895</v>
      </c>
      <c r="E69" s="688" t="s">
        <v>895</v>
      </c>
      <c r="F69" s="644" t="s">
        <v>895</v>
      </c>
      <c r="G69" s="494">
        <f t="shared" si="2"/>
        <v>3315.26</v>
      </c>
      <c r="H69" s="495"/>
      <c r="I69" s="810">
        <v>4043</v>
      </c>
      <c r="J69" s="559">
        <f t="shared" si="1"/>
        <v>0.18</v>
      </c>
      <c r="K69" s="148"/>
    </row>
    <row r="70" spans="1:11" ht="15" customHeight="1" x14ac:dyDescent="0.25">
      <c r="A70" s="687" t="s">
        <v>897</v>
      </c>
      <c r="B70" s="644" t="s">
        <v>897</v>
      </c>
      <c r="C70" s="229" t="s">
        <v>896</v>
      </c>
      <c r="D70" s="687" t="s">
        <v>897</v>
      </c>
      <c r="E70" s="688" t="s">
        <v>897</v>
      </c>
      <c r="F70" s="644" t="s">
        <v>897</v>
      </c>
      <c r="G70" s="494">
        <f t="shared" si="2"/>
        <v>3315.26</v>
      </c>
      <c r="H70" s="495"/>
      <c r="I70" s="810">
        <v>4043</v>
      </c>
      <c r="J70" s="559">
        <f t="shared" si="1"/>
        <v>0.18</v>
      </c>
      <c r="K70" s="148"/>
    </row>
    <row r="71" spans="1:11" ht="15" customHeight="1" x14ac:dyDescent="0.25">
      <c r="A71" s="687" t="s">
        <v>898</v>
      </c>
      <c r="B71" s="644" t="s">
        <v>898</v>
      </c>
      <c r="C71" s="229" t="s">
        <v>495</v>
      </c>
      <c r="D71" s="687" t="s">
        <v>898</v>
      </c>
      <c r="E71" s="688" t="s">
        <v>898</v>
      </c>
      <c r="F71" s="644" t="s">
        <v>898</v>
      </c>
      <c r="G71" s="494">
        <f t="shared" si="2"/>
        <v>4646.9400000000005</v>
      </c>
      <c r="H71" s="495"/>
      <c r="I71" s="810">
        <v>5667</v>
      </c>
      <c r="J71" s="559">
        <f t="shared" si="1"/>
        <v>0.18</v>
      </c>
      <c r="K71" s="148"/>
    </row>
    <row r="72" spans="1:11" ht="15" customHeight="1" x14ac:dyDescent="0.25">
      <c r="A72" s="687" t="s">
        <v>899</v>
      </c>
      <c r="B72" s="644" t="s">
        <v>899</v>
      </c>
      <c r="C72" s="229" t="s">
        <v>496</v>
      </c>
      <c r="D72" s="687" t="s">
        <v>899</v>
      </c>
      <c r="E72" s="688" t="s">
        <v>899</v>
      </c>
      <c r="F72" s="644" t="s">
        <v>899</v>
      </c>
      <c r="G72" s="494">
        <f t="shared" si="2"/>
        <v>4646.9400000000005</v>
      </c>
      <c r="H72" s="495"/>
      <c r="I72" s="807">
        <v>5667</v>
      </c>
      <c r="J72" s="812">
        <f t="shared" si="1"/>
        <v>0.18</v>
      </c>
      <c r="K72" s="148"/>
    </row>
    <row r="73" spans="1:11" ht="15" customHeight="1" x14ac:dyDescent="0.25">
      <c r="A73" s="687" t="s">
        <v>900</v>
      </c>
      <c r="B73" s="644" t="s">
        <v>900</v>
      </c>
      <c r="C73" s="229" t="s">
        <v>497</v>
      </c>
      <c r="D73" s="687" t="s">
        <v>900</v>
      </c>
      <c r="E73" s="688" t="s">
        <v>900</v>
      </c>
      <c r="F73" s="644" t="s">
        <v>900</v>
      </c>
      <c r="G73" s="494">
        <f t="shared" si="2"/>
        <v>4646.9400000000005</v>
      </c>
      <c r="H73" s="495"/>
      <c r="I73" s="810">
        <v>5667</v>
      </c>
      <c r="J73" s="559">
        <f t="shared" si="1"/>
        <v>0.18</v>
      </c>
      <c r="K73" s="148"/>
    </row>
    <row r="74" spans="1:11" ht="15" customHeight="1" x14ac:dyDescent="0.25">
      <c r="A74" s="687" t="s">
        <v>901</v>
      </c>
      <c r="B74" s="644" t="s">
        <v>901</v>
      </c>
      <c r="C74" s="229" t="s">
        <v>498</v>
      </c>
      <c r="D74" s="687" t="s">
        <v>901</v>
      </c>
      <c r="E74" s="688" t="s">
        <v>901</v>
      </c>
      <c r="F74" s="644" t="s">
        <v>901</v>
      </c>
      <c r="G74" s="494">
        <f t="shared" si="2"/>
        <v>4646.9400000000005</v>
      </c>
      <c r="H74" s="495"/>
      <c r="I74" s="810">
        <v>5667</v>
      </c>
      <c r="J74" s="559">
        <f t="shared" si="1"/>
        <v>0.18</v>
      </c>
      <c r="K74" s="148"/>
    </row>
    <row r="75" spans="1:11" ht="15" customHeight="1" x14ac:dyDescent="0.25">
      <c r="A75" s="687" t="s">
        <v>902</v>
      </c>
      <c r="B75" s="644" t="s">
        <v>902</v>
      </c>
      <c r="C75" s="229" t="s">
        <v>499</v>
      </c>
      <c r="D75" s="687" t="s">
        <v>902</v>
      </c>
      <c r="E75" s="688" t="s">
        <v>902</v>
      </c>
      <c r="F75" s="644" t="s">
        <v>902</v>
      </c>
      <c r="G75" s="494">
        <f t="shared" si="2"/>
        <v>4646.9400000000005</v>
      </c>
      <c r="H75" s="495"/>
      <c r="I75" s="810">
        <v>5667</v>
      </c>
      <c r="J75" s="559">
        <f t="shared" si="1"/>
        <v>0.18</v>
      </c>
      <c r="K75" s="148"/>
    </row>
    <row r="76" spans="1:11" ht="15" customHeight="1" x14ac:dyDescent="0.25">
      <c r="A76" s="687" t="s">
        <v>903</v>
      </c>
      <c r="B76" s="644" t="s">
        <v>903</v>
      </c>
      <c r="C76" s="229" t="s">
        <v>500</v>
      </c>
      <c r="D76" s="687" t="s">
        <v>903</v>
      </c>
      <c r="E76" s="688" t="s">
        <v>903</v>
      </c>
      <c r="F76" s="644" t="s">
        <v>903</v>
      </c>
      <c r="G76" s="494">
        <f t="shared" si="2"/>
        <v>4646.9400000000005</v>
      </c>
      <c r="H76" s="495"/>
      <c r="I76" s="807">
        <v>5667</v>
      </c>
      <c r="J76" s="790">
        <f t="shared" si="1"/>
        <v>0.18</v>
      </c>
      <c r="K76" s="148"/>
    </row>
    <row r="77" spans="1:11" ht="15" customHeight="1" x14ac:dyDescent="0.25">
      <c r="A77" s="687" t="s">
        <v>904</v>
      </c>
      <c r="B77" s="644" t="s">
        <v>904</v>
      </c>
      <c r="C77" s="229" t="s">
        <v>501</v>
      </c>
      <c r="D77" s="687" t="s">
        <v>904</v>
      </c>
      <c r="E77" s="688" t="s">
        <v>904</v>
      </c>
      <c r="F77" s="644" t="s">
        <v>904</v>
      </c>
      <c r="G77" s="494">
        <f t="shared" si="2"/>
        <v>4646.9400000000005</v>
      </c>
      <c r="H77" s="495"/>
      <c r="I77" s="810">
        <v>5667</v>
      </c>
      <c r="J77" s="811">
        <f t="shared" si="1"/>
        <v>0.18</v>
      </c>
      <c r="K77" s="148"/>
    </row>
    <row r="78" spans="1:11" ht="15" customHeight="1" x14ac:dyDescent="0.25">
      <c r="A78" s="687" t="s">
        <v>905</v>
      </c>
      <c r="B78" s="644" t="s">
        <v>905</v>
      </c>
      <c r="C78" s="229" t="s">
        <v>502</v>
      </c>
      <c r="D78" s="687" t="s">
        <v>905</v>
      </c>
      <c r="E78" s="688" t="s">
        <v>905</v>
      </c>
      <c r="F78" s="644" t="s">
        <v>905</v>
      </c>
      <c r="G78" s="494">
        <f t="shared" si="2"/>
        <v>4646.9400000000005</v>
      </c>
      <c r="H78" s="495"/>
      <c r="I78" s="810">
        <v>5667</v>
      </c>
      <c r="J78" s="811">
        <f t="shared" si="1"/>
        <v>0.18</v>
      </c>
      <c r="K78" s="148"/>
    </row>
    <row r="79" spans="1:11" ht="15" customHeight="1" x14ac:dyDescent="0.25">
      <c r="A79" s="687" t="s">
        <v>906</v>
      </c>
      <c r="B79" s="644" t="s">
        <v>906</v>
      </c>
      <c r="C79" s="229" t="s">
        <v>503</v>
      </c>
      <c r="D79" s="687" t="s">
        <v>906</v>
      </c>
      <c r="E79" s="688" t="s">
        <v>906</v>
      </c>
      <c r="F79" s="644" t="s">
        <v>906</v>
      </c>
      <c r="G79" s="494">
        <f t="shared" si="2"/>
        <v>6554.26</v>
      </c>
      <c r="H79" s="495"/>
      <c r="I79" s="810">
        <v>7993</v>
      </c>
      <c r="J79" s="811">
        <f t="shared" si="1"/>
        <v>0.18</v>
      </c>
      <c r="K79" s="148"/>
    </row>
    <row r="80" spans="1:11" ht="15" customHeight="1" x14ac:dyDescent="0.25">
      <c r="A80" s="687" t="s">
        <v>907</v>
      </c>
      <c r="B80" s="644" t="s">
        <v>907</v>
      </c>
      <c r="C80" s="229" t="s">
        <v>504</v>
      </c>
      <c r="D80" s="687" t="s">
        <v>907</v>
      </c>
      <c r="E80" s="688" t="s">
        <v>907</v>
      </c>
      <c r="F80" s="644" t="s">
        <v>907</v>
      </c>
      <c r="G80" s="494">
        <f t="shared" si="2"/>
        <v>6554.26</v>
      </c>
      <c r="H80" s="495"/>
      <c r="I80" s="149">
        <v>7993</v>
      </c>
      <c r="J80" s="149">
        <f t="shared" si="1"/>
        <v>0.18</v>
      </c>
    </row>
    <row r="81" spans="1:10" ht="15" customHeight="1" x14ac:dyDescent="0.25">
      <c r="A81" s="687" t="s">
        <v>908</v>
      </c>
      <c r="B81" s="644" t="s">
        <v>908</v>
      </c>
      <c r="C81" s="229" t="s">
        <v>505</v>
      </c>
      <c r="D81" s="687" t="s">
        <v>908</v>
      </c>
      <c r="E81" s="688" t="s">
        <v>908</v>
      </c>
      <c r="F81" s="644" t="s">
        <v>908</v>
      </c>
      <c r="G81" s="494">
        <f t="shared" si="2"/>
        <v>6554.26</v>
      </c>
      <c r="H81" s="495"/>
      <c r="I81" s="149">
        <v>7993</v>
      </c>
      <c r="J81" s="149">
        <f t="shared" si="1"/>
        <v>0.18</v>
      </c>
    </row>
    <row r="82" spans="1:10" ht="15" customHeight="1" x14ac:dyDescent="0.25">
      <c r="A82" s="687" t="s">
        <v>909</v>
      </c>
      <c r="B82" s="644" t="s">
        <v>909</v>
      </c>
      <c r="C82" s="229" t="s">
        <v>506</v>
      </c>
      <c r="D82" s="687" t="s">
        <v>909</v>
      </c>
      <c r="E82" s="688" t="s">
        <v>909</v>
      </c>
      <c r="F82" s="644" t="s">
        <v>909</v>
      </c>
      <c r="G82" s="494">
        <f t="shared" si="2"/>
        <v>6554.26</v>
      </c>
      <c r="H82" s="495"/>
      <c r="I82" s="149">
        <v>7993</v>
      </c>
      <c r="J82" s="149">
        <f t="shared" si="1"/>
        <v>0.18</v>
      </c>
    </row>
    <row r="83" spans="1:10" ht="15" customHeight="1" x14ac:dyDescent="0.25">
      <c r="A83" s="687" t="s">
        <v>910</v>
      </c>
      <c r="B83" s="644" t="s">
        <v>910</v>
      </c>
      <c r="C83" s="229" t="s">
        <v>507</v>
      </c>
      <c r="D83" s="687" t="s">
        <v>910</v>
      </c>
      <c r="E83" s="688" t="s">
        <v>910</v>
      </c>
      <c r="F83" s="644" t="s">
        <v>910</v>
      </c>
      <c r="G83" s="494">
        <f t="shared" si="2"/>
        <v>6554.26</v>
      </c>
      <c r="H83" s="495"/>
      <c r="I83" s="149">
        <v>7993</v>
      </c>
      <c r="J83" s="149">
        <f t="shared" si="1"/>
        <v>0.18</v>
      </c>
    </row>
    <row r="84" spans="1:10" ht="15" customHeight="1" x14ac:dyDescent="0.25">
      <c r="A84" s="687" t="s">
        <v>911</v>
      </c>
      <c r="B84" s="644" t="s">
        <v>911</v>
      </c>
      <c r="C84" s="229" t="s">
        <v>508</v>
      </c>
      <c r="D84" s="687" t="s">
        <v>911</v>
      </c>
      <c r="E84" s="688" t="s">
        <v>911</v>
      </c>
      <c r="F84" s="644" t="s">
        <v>911</v>
      </c>
      <c r="G84" s="494">
        <f t="shared" si="2"/>
        <v>6554.26</v>
      </c>
      <c r="H84" s="495"/>
      <c r="I84" s="149">
        <v>7993</v>
      </c>
      <c r="J84" s="149">
        <f t="shared" si="1"/>
        <v>0.18</v>
      </c>
    </row>
    <row r="85" spans="1:10" ht="15" customHeight="1" x14ac:dyDescent="0.25">
      <c r="A85" s="687" t="s">
        <v>912</v>
      </c>
      <c r="B85" s="644" t="s">
        <v>912</v>
      </c>
      <c r="C85" s="229" t="s">
        <v>510</v>
      </c>
      <c r="D85" s="687" t="s">
        <v>912</v>
      </c>
      <c r="E85" s="688" t="s">
        <v>912</v>
      </c>
      <c r="F85" s="644" t="s">
        <v>912</v>
      </c>
      <c r="G85" s="494">
        <f t="shared" si="2"/>
        <v>6554.26</v>
      </c>
      <c r="H85" s="495"/>
      <c r="I85" s="149">
        <v>7993</v>
      </c>
      <c r="J85" s="149">
        <f t="shared" si="1"/>
        <v>0.18</v>
      </c>
    </row>
    <row r="86" spans="1:10" ht="15" customHeight="1" x14ac:dyDescent="0.25">
      <c r="A86" s="687" t="s">
        <v>913</v>
      </c>
      <c r="B86" s="644" t="s">
        <v>913</v>
      </c>
      <c r="C86" s="229" t="s">
        <v>509</v>
      </c>
      <c r="D86" s="687" t="s">
        <v>913</v>
      </c>
      <c r="E86" s="688" t="s">
        <v>913</v>
      </c>
      <c r="F86" s="644" t="s">
        <v>913</v>
      </c>
      <c r="G86" s="494">
        <f t="shared" si="2"/>
        <v>6554.26</v>
      </c>
      <c r="H86" s="495"/>
      <c r="I86" s="149">
        <v>7993</v>
      </c>
      <c r="J86" s="149">
        <f t="shared" si="1"/>
        <v>0.18</v>
      </c>
    </row>
    <row r="87" spans="1:10" ht="15" customHeight="1" x14ac:dyDescent="0.25"/>
  </sheetData>
  <mergeCells count="234">
    <mergeCell ref="A86:B86"/>
    <mergeCell ref="D86:F86"/>
    <mergeCell ref="G86:H86"/>
    <mergeCell ref="A83:B83"/>
    <mergeCell ref="D83:F83"/>
    <mergeCell ref="G83:H83"/>
    <mergeCell ref="A84:B84"/>
    <mergeCell ref="D84:F84"/>
    <mergeCell ref="G84:H84"/>
    <mergeCell ref="A85:B85"/>
    <mergeCell ref="D85:F85"/>
    <mergeCell ref="G85:H85"/>
    <mergeCell ref="A80:B80"/>
    <mergeCell ref="D80:F80"/>
    <mergeCell ref="G80:H80"/>
    <mergeCell ref="A81:B81"/>
    <mergeCell ref="D81:F81"/>
    <mergeCell ref="G81:H81"/>
    <mergeCell ref="A82:B82"/>
    <mergeCell ref="D82:F82"/>
    <mergeCell ref="G82:H82"/>
    <mergeCell ref="A78:B78"/>
    <mergeCell ref="D78:F78"/>
    <mergeCell ref="G78:H78"/>
    <mergeCell ref="I78:J78"/>
    <mergeCell ref="A79:B79"/>
    <mergeCell ref="D79:F79"/>
    <mergeCell ref="G79:H79"/>
    <mergeCell ref="I79:J79"/>
    <mergeCell ref="A76:B76"/>
    <mergeCell ref="D76:F76"/>
    <mergeCell ref="G76:H76"/>
    <mergeCell ref="I76:J76"/>
    <mergeCell ref="A77:B77"/>
    <mergeCell ref="D77:F77"/>
    <mergeCell ref="G77:H77"/>
    <mergeCell ref="I77:J77"/>
    <mergeCell ref="A74:B74"/>
    <mergeCell ref="D74:F74"/>
    <mergeCell ref="G74:H74"/>
    <mergeCell ref="I74:J74"/>
    <mergeCell ref="A75:B75"/>
    <mergeCell ref="D75:F75"/>
    <mergeCell ref="G75:H75"/>
    <mergeCell ref="I75:J75"/>
    <mergeCell ref="A72:B72"/>
    <mergeCell ref="D72:F72"/>
    <mergeCell ref="G72:H72"/>
    <mergeCell ref="I72:J72"/>
    <mergeCell ref="A73:B73"/>
    <mergeCell ref="D73:F73"/>
    <mergeCell ref="G73:H73"/>
    <mergeCell ref="I73:J73"/>
    <mergeCell ref="A70:B70"/>
    <mergeCell ref="D70:F70"/>
    <mergeCell ref="G70:H70"/>
    <mergeCell ref="I70:J70"/>
    <mergeCell ref="A71:B71"/>
    <mergeCell ref="D71:F71"/>
    <mergeCell ref="G71:H71"/>
    <mergeCell ref="I71:J71"/>
    <mergeCell ref="A68:B68"/>
    <mergeCell ref="D68:F68"/>
    <mergeCell ref="G68:H68"/>
    <mergeCell ref="I68:J68"/>
    <mergeCell ref="A69:B69"/>
    <mergeCell ref="D69:F69"/>
    <mergeCell ref="G69:H69"/>
    <mergeCell ref="I69:J69"/>
    <mergeCell ref="A66:B66"/>
    <mergeCell ref="D66:F66"/>
    <mergeCell ref="G66:H66"/>
    <mergeCell ref="I66:J66"/>
    <mergeCell ref="A67:B67"/>
    <mergeCell ref="D67:F67"/>
    <mergeCell ref="G67:H67"/>
    <mergeCell ref="I67:J67"/>
    <mergeCell ref="A64:B64"/>
    <mergeCell ref="D64:F64"/>
    <mergeCell ref="G64:H64"/>
    <mergeCell ref="I64:J64"/>
    <mergeCell ref="A65:B65"/>
    <mergeCell ref="D65:F65"/>
    <mergeCell ref="G65:H65"/>
    <mergeCell ref="I65:J65"/>
    <mergeCell ref="A63:B63"/>
    <mergeCell ref="D63:F63"/>
    <mergeCell ref="G63:H63"/>
    <mergeCell ref="I63:J63"/>
    <mergeCell ref="A61:B61"/>
    <mergeCell ref="D61:F61"/>
    <mergeCell ref="G61:H61"/>
    <mergeCell ref="I61:J61"/>
    <mergeCell ref="A62:B62"/>
    <mergeCell ref="D62:F62"/>
    <mergeCell ref="G62:H62"/>
    <mergeCell ref="I62:J62"/>
    <mergeCell ref="A59:B59"/>
    <mergeCell ref="D59:F59"/>
    <mergeCell ref="G59:H59"/>
    <mergeCell ref="I59:J59"/>
    <mergeCell ref="A60:B60"/>
    <mergeCell ref="D60:F60"/>
    <mergeCell ref="G60:H60"/>
    <mergeCell ref="I60:J60"/>
    <mergeCell ref="A58:B58"/>
    <mergeCell ref="D58:F58"/>
    <mergeCell ref="G58:H58"/>
    <mergeCell ref="A57:B57"/>
    <mergeCell ref="D57:F57"/>
    <mergeCell ref="G57:H57"/>
    <mergeCell ref="I57:J57"/>
    <mergeCell ref="A56:B56"/>
    <mergeCell ref="D56:F56"/>
    <mergeCell ref="G56:H56"/>
    <mergeCell ref="I56:J56"/>
    <mergeCell ref="A55:B55"/>
    <mergeCell ref="D55:F55"/>
    <mergeCell ref="G55:H55"/>
    <mergeCell ref="I55:J55"/>
    <mergeCell ref="A53:B53"/>
    <mergeCell ref="D53:F53"/>
    <mergeCell ref="G53:H53"/>
    <mergeCell ref="I53:J53"/>
    <mergeCell ref="A54:B54"/>
    <mergeCell ref="D54:F54"/>
    <mergeCell ref="G54:H54"/>
    <mergeCell ref="I54:J54"/>
    <mergeCell ref="A51:B51"/>
    <mergeCell ref="D51:F51"/>
    <mergeCell ref="G51:H51"/>
    <mergeCell ref="I51:J51"/>
    <mergeCell ref="A52:B52"/>
    <mergeCell ref="D52:F52"/>
    <mergeCell ref="G52:H52"/>
    <mergeCell ref="I52:J52"/>
    <mergeCell ref="A38:B38"/>
    <mergeCell ref="D38:F38"/>
    <mergeCell ref="G38:H38"/>
    <mergeCell ref="I38:J38"/>
    <mergeCell ref="A49:B50"/>
    <mergeCell ref="C49:C50"/>
    <mergeCell ref="D49:F50"/>
    <mergeCell ref="G49:H50"/>
    <mergeCell ref="I49:J50"/>
    <mergeCell ref="A36:B36"/>
    <mergeCell ref="D36:F36"/>
    <mergeCell ref="G36:H36"/>
    <mergeCell ref="I36:J36"/>
    <mergeCell ref="A37:B37"/>
    <mergeCell ref="D37:F37"/>
    <mergeCell ref="G37:H37"/>
    <mergeCell ref="I37:J37"/>
    <mergeCell ref="A34:B34"/>
    <mergeCell ref="D34:F34"/>
    <mergeCell ref="G34:H34"/>
    <mergeCell ref="I34:J34"/>
    <mergeCell ref="A35:B35"/>
    <mergeCell ref="D35:F35"/>
    <mergeCell ref="G35:H35"/>
    <mergeCell ref="I35:J35"/>
    <mergeCell ref="A32:B32"/>
    <mergeCell ref="D32:F32"/>
    <mergeCell ref="G32:H32"/>
    <mergeCell ref="I32:J32"/>
    <mergeCell ref="A33:B33"/>
    <mergeCell ref="D33:F33"/>
    <mergeCell ref="G33:H33"/>
    <mergeCell ref="I33:J33"/>
    <mergeCell ref="A30:B30"/>
    <mergeCell ref="D30:F30"/>
    <mergeCell ref="G30:H30"/>
    <mergeCell ref="I30:J30"/>
    <mergeCell ref="A31:B31"/>
    <mergeCell ref="D31:F31"/>
    <mergeCell ref="G31:H31"/>
    <mergeCell ref="I31:J31"/>
    <mergeCell ref="A28:B28"/>
    <mergeCell ref="D28:F28"/>
    <mergeCell ref="G28:H28"/>
    <mergeCell ref="I28:J28"/>
    <mergeCell ref="A29:B29"/>
    <mergeCell ref="D29:F29"/>
    <mergeCell ref="G29:H29"/>
    <mergeCell ref="I29:J29"/>
    <mergeCell ref="A26:B26"/>
    <mergeCell ref="D26:F26"/>
    <mergeCell ref="G26:H26"/>
    <mergeCell ref="I26:J26"/>
    <mergeCell ref="A27:B27"/>
    <mergeCell ref="D27:F27"/>
    <mergeCell ref="G27:H27"/>
    <mergeCell ref="I27:J27"/>
    <mergeCell ref="A24:B24"/>
    <mergeCell ref="D24:F24"/>
    <mergeCell ref="G24:H24"/>
    <mergeCell ref="I24:J24"/>
    <mergeCell ref="A25:B25"/>
    <mergeCell ref="D25:F25"/>
    <mergeCell ref="G25:H25"/>
    <mergeCell ref="A21:D21"/>
    <mergeCell ref="E21:F21"/>
    <mergeCell ref="G21:H21"/>
    <mergeCell ref="A22:B23"/>
    <mergeCell ref="C22:C23"/>
    <mergeCell ref="D22:F23"/>
    <mergeCell ref="G22:H23"/>
    <mergeCell ref="A17:C17"/>
    <mergeCell ref="E17:H17"/>
    <mergeCell ref="A18:C18"/>
    <mergeCell ref="E18:H18"/>
    <mergeCell ref="A19:C19"/>
    <mergeCell ref="E19:H19"/>
    <mergeCell ref="A14:C14"/>
    <mergeCell ref="E14:H14"/>
    <mergeCell ref="A15:C15"/>
    <mergeCell ref="E15:H15"/>
    <mergeCell ref="A16:C16"/>
    <mergeCell ref="E16:H16"/>
    <mergeCell ref="A9:C9"/>
    <mergeCell ref="D9:E9"/>
    <mergeCell ref="G9:H9"/>
    <mergeCell ref="A12:D12"/>
    <mergeCell ref="A13:C13"/>
    <mergeCell ref="E13:H13"/>
    <mergeCell ref="D1:H2"/>
    <mergeCell ref="D4:H4"/>
    <mergeCell ref="D6:H6"/>
    <mergeCell ref="A8:C8"/>
    <mergeCell ref="D8:E8"/>
    <mergeCell ref="G8:H8"/>
    <mergeCell ref="A10:C10"/>
    <mergeCell ref="D10:E10"/>
    <mergeCell ref="G10:H10"/>
  </mergeCells>
  <pageMargins left="0.7" right="0.7" top="0.75" bottom="0.75" header="0.3" footer="0.3"/>
  <pageSetup orientation="portrait" r:id="rId1"/>
  <headerFooter>
    <oddHeader>&amp;C&amp;16DOOSAN INFRACORE CONSTRUCTION EQUIPMENT PRICE PAGES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6"/>
  <sheetViews>
    <sheetView view="pageLayout" zoomScaleNormal="100" workbookViewId="0">
      <selection activeCell="C6" sqref="C6"/>
    </sheetView>
  </sheetViews>
  <sheetFormatPr defaultRowHeight="15" x14ac:dyDescent="0.25"/>
  <cols>
    <col min="1" max="1" width="9.140625" style="149" customWidth="1"/>
    <col min="2" max="2" width="22.5703125" style="149" customWidth="1"/>
    <col min="3" max="3" width="12.5703125" style="149" customWidth="1"/>
    <col min="4" max="4" width="9.85546875" style="149" customWidth="1"/>
    <col min="5" max="5" width="9.140625" style="149"/>
    <col min="6" max="6" width="14.28515625" style="149" customWidth="1"/>
    <col min="7" max="7" width="5.85546875" style="149" customWidth="1"/>
    <col min="8" max="8" width="6.7109375" style="149" customWidth="1"/>
    <col min="9" max="9" width="11.140625" style="149" hidden="1" customWidth="1"/>
    <col min="10" max="10" width="10.85546875" style="149" hidden="1" customWidth="1"/>
    <col min="11" max="11" width="9.140625" style="149" customWidth="1"/>
    <col min="12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4.25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362" t="s">
        <v>174</v>
      </c>
      <c r="G8" s="550" t="s">
        <v>751</v>
      </c>
      <c r="H8" s="551"/>
    </row>
    <row r="9" spans="1:8" x14ac:dyDescent="0.25">
      <c r="A9" s="758" t="s">
        <v>1292</v>
      </c>
      <c r="B9" s="759" t="s">
        <v>1292</v>
      </c>
      <c r="C9" s="760" t="s">
        <v>1292</v>
      </c>
      <c r="D9" s="813" t="s">
        <v>239</v>
      </c>
      <c r="E9" s="760" t="s">
        <v>239</v>
      </c>
      <c r="F9" s="177">
        <f xml:space="preserve"> 'Price Index'!G11:G11</f>
        <v>0.18</v>
      </c>
      <c r="G9" s="732">
        <f xml:space="preserve"> 'Price Index'!F54-'Price Index'!F54*'Price Index'!G11</f>
        <v>111972.845</v>
      </c>
      <c r="H9" s="733"/>
    </row>
    <row r="10" spans="1:8" x14ac:dyDescent="0.25">
      <c r="A10" s="758" t="s">
        <v>1293</v>
      </c>
      <c r="B10" s="759" t="s">
        <v>1293</v>
      </c>
      <c r="C10" s="760" t="s">
        <v>1293</v>
      </c>
      <c r="D10" s="813" t="s">
        <v>349</v>
      </c>
      <c r="E10" s="760" t="s">
        <v>349</v>
      </c>
      <c r="F10" s="177">
        <f xml:space="preserve"> 'Price Index'!G11:G11</f>
        <v>0.18</v>
      </c>
      <c r="G10" s="732">
        <f xml:space="preserve"> 'Price Index'!F55-'Price Index'!F55*'Price Index'!G11</f>
        <v>130000.83200000001</v>
      </c>
      <c r="H10" s="733"/>
    </row>
    <row r="11" spans="1:8" x14ac:dyDescent="0.25">
      <c r="A11" s="758" t="s">
        <v>1294</v>
      </c>
      <c r="B11" s="759" t="s">
        <v>1294</v>
      </c>
      <c r="C11" s="760" t="s">
        <v>1294</v>
      </c>
      <c r="D11" s="813" t="s">
        <v>1289</v>
      </c>
      <c r="E11" s="760" t="s">
        <v>1289</v>
      </c>
      <c r="F11" s="177">
        <f xml:space="preserve"> 'Price Index'!G11:G11</f>
        <v>0.18</v>
      </c>
      <c r="G11" s="732">
        <f xml:space="preserve"> 'Price Index'!F56-'Price Index'!F56*'Price Index'!G11</f>
        <v>130922.29059999999</v>
      </c>
      <c r="H11" s="733"/>
    </row>
    <row r="12" spans="1:8" x14ac:dyDescent="0.25">
      <c r="A12" s="758" t="s">
        <v>1295</v>
      </c>
      <c r="B12" s="759" t="s">
        <v>1295</v>
      </c>
      <c r="C12" s="760" t="s">
        <v>1295</v>
      </c>
      <c r="D12" s="813" t="s">
        <v>1290</v>
      </c>
      <c r="E12" s="760" t="s">
        <v>1290</v>
      </c>
      <c r="F12" s="177">
        <f xml:space="preserve"> 'Price Index'!G11:G11</f>
        <v>0.18</v>
      </c>
      <c r="G12" s="732">
        <f xml:space="preserve"> 'Price Index'!F57-'Price Index'!F57*'Price Index'!G11</f>
        <v>141386.04</v>
      </c>
      <c r="H12" s="733"/>
    </row>
    <row r="13" spans="1:8" ht="15.75" thickBot="1" x14ac:dyDescent="0.3">
      <c r="A13" s="762" t="s">
        <v>1297</v>
      </c>
      <c r="B13" s="763" t="s">
        <v>1297</v>
      </c>
      <c r="C13" s="764" t="s">
        <v>1297</v>
      </c>
      <c r="D13" s="765" t="s">
        <v>1298</v>
      </c>
      <c r="E13" s="765" t="s">
        <v>1298</v>
      </c>
      <c r="F13" s="169">
        <f xml:space="preserve"> 'Price Index'!G11:G11</f>
        <v>0.18</v>
      </c>
      <c r="G13" s="374">
        <f xml:space="preserve"> 'Price Index'!F58-'Price Index'!F58*'Price Index'!G11</f>
        <v>129714.51259999999</v>
      </c>
      <c r="H13" s="729"/>
    </row>
    <row r="14" spans="1:8" ht="15.75" thickBot="1" x14ac:dyDescent="0.3">
      <c r="A14" s="334"/>
      <c r="B14" s="334"/>
      <c r="C14" s="334"/>
      <c r="D14" s="334"/>
      <c r="E14" s="334"/>
      <c r="F14" s="335"/>
      <c r="G14" s="336"/>
      <c r="H14" s="337"/>
    </row>
    <row r="15" spans="1:8" ht="15.75" x14ac:dyDescent="0.25">
      <c r="A15" s="734" t="s">
        <v>175</v>
      </c>
      <c r="B15" s="735"/>
      <c r="C15" s="735"/>
      <c r="D15" s="735"/>
      <c r="E15" s="170"/>
      <c r="F15" s="170"/>
      <c r="G15" s="170"/>
      <c r="H15" s="171"/>
    </row>
    <row r="16" spans="1:8" x14ac:dyDescent="0.25">
      <c r="A16" s="736" t="s">
        <v>719</v>
      </c>
      <c r="B16" s="737"/>
      <c r="C16" s="737"/>
      <c r="D16" s="183"/>
      <c r="E16" s="738" t="s">
        <v>358</v>
      </c>
      <c r="F16" s="738"/>
      <c r="G16" s="738"/>
      <c r="H16" s="739"/>
    </row>
    <row r="17" spans="1:11" x14ac:dyDescent="0.25">
      <c r="A17" s="723" t="s">
        <v>270</v>
      </c>
      <c r="B17" s="724"/>
      <c r="C17" s="724"/>
      <c r="D17" s="162"/>
      <c r="E17" s="725" t="s">
        <v>343</v>
      </c>
      <c r="F17" s="725"/>
      <c r="G17" s="725"/>
      <c r="H17" s="726"/>
    </row>
    <row r="18" spans="1:11" x14ac:dyDescent="0.25">
      <c r="A18" s="723" t="s">
        <v>337</v>
      </c>
      <c r="B18" s="724"/>
      <c r="C18" s="724"/>
      <c r="D18" s="183"/>
      <c r="E18" s="725" t="s">
        <v>344</v>
      </c>
      <c r="F18" s="725"/>
      <c r="G18" s="725"/>
      <c r="H18" s="726"/>
    </row>
    <row r="19" spans="1:11" x14ac:dyDescent="0.25">
      <c r="A19" s="723" t="s">
        <v>717</v>
      </c>
      <c r="B19" s="724"/>
      <c r="C19" s="724"/>
      <c r="D19" s="163"/>
      <c r="E19" s="725" t="s">
        <v>346</v>
      </c>
      <c r="F19" s="725"/>
      <c r="G19" s="725"/>
      <c r="H19" s="726"/>
    </row>
    <row r="20" spans="1:11" x14ac:dyDescent="0.25">
      <c r="A20" s="723" t="s">
        <v>339</v>
      </c>
      <c r="B20" s="724"/>
      <c r="C20" s="724"/>
      <c r="D20" s="162"/>
      <c r="E20" s="725" t="s">
        <v>347</v>
      </c>
      <c r="F20" s="725"/>
      <c r="G20" s="725"/>
      <c r="H20" s="726"/>
    </row>
    <row r="21" spans="1:11" x14ac:dyDescent="0.25">
      <c r="A21" s="723" t="s">
        <v>340</v>
      </c>
      <c r="B21" s="724"/>
      <c r="C21" s="724"/>
      <c r="D21" s="163"/>
      <c r="E21" s="725" t="s">
        <v>348</v>
      </c>
      <c r="F21" s="725"/>
      <c r="G21" s="725"/>
      <c r="H21" s="726"/>
    </row>
    <row r="22" spans="1:11" ht="15.75" thickBot="1" x14ac:dyDescent="0.3">
      <c r="A22" s="740" t="s">
        <v>341</v>
      </c>
      <c r="B22" s="741"/>
      <c r="C22" s="741"/>
      <c r="D22" s="164"/>
      <c r="E22" s="742" t="s">
        <v>345</v>
      </c>
      <c r="F22" s="742"/>
      <c r="G22" s="742"/>
      <c r="H22" s="743"/>
    </row>
    <row r="23" spans="1:11" x14ac:dyDescent="0.25">
      <c r="A23" s="167"/>
      <c r="B23" s="167"/>
      <c r="C23" s="167"/>
      <c r="D23" s="167"/>
      <c r="E23" s="167"/>
      <c r="F23" s="172"/>
      <c r="G23" s="173"/>
      <c r="H23" s="173"/>
    </row>
    <row r="24" spans="1:11" ht="15.75" thickBot="1" x14ac:dyDescent="0.3">
      <c r="A24" s="767"/>
      <c r="B24" s="767"/>
      <c r="C24" s="767"/>
      <c r="D24" s="767"/>
      <c r="E24" s="767"/>
      <c r="F24" s="767"/>
      <c r="G24" s="767"/>
      <c r="H24" s="767"/>
    </row>
    <row r="25" spans="1:11" ht="15" customHeight="1" x14ac:dyDescent="0.25">
      <c r="A25" s="744" t="s">
        <v>205</v>
      </c>
      <c r="B25" s="745"/>
      <c r="C25" s="770" t="s">
        <v>234</v>
      </c>
      <c r="D25" s="750" t="s">
        <v>172</v>
      </c>
      <c r="E25" s="751"/>
      <c r="F25" s="745"/>
      <c r="G25" s="754" t="s">
        <v>751</v>
      </c>
      <c r="H25" s="755"/>
    </row>
    <row r="26" spans="1:11" ht="18.75" customHeight="1" thickBot="1" x14ac:dyDescent="0.3">
      <c r="A26" s="746"/>
      <c r="B26" s="747"/>
      <c r="C26" s="814"/>
      <c r="D26" s="752"/>
      <c r="E26" s="753"/>
      <c r="F26" s="747"/>
      <c r="G26" s="756"/>
      <c r="H26" s="757"/>
    </row>
    <row r="27" spans="1:11" x14ac:dyDescent="0.25">
      <c r="A27" s="673" t="s">
        <v>863</v>
      </c>
      <c r="B27" s="645" t="s">
        <v>863</v>
      </c>
      <c r="C27" s="216" t="s">
        <v>657</v>
      </c>
      <c r="D27" s="645" t="s">
        <v>864</v>
      </c>
      <c r="E27" s="645" t="s">
        <v>864</v>
      </c>
      <c r="F27" s="645" t="s">
        <v>864</v>
      </c>
      <c r="G27" s="573">
        <f t="shared" ref="G27:G47" si="0">SUM(I27-I27*J27)</f>
        <v>-1214.42</v>
      </c>
      <c r="H27" s="574"/>
      <c r="I27" s="253">
        <v>-1481</v>
      </c>
      <c r="J27" s="280">
        <f xml:space="preserve"> F9</f>
        <v>0.18</v>
      </c>
      <c r="K27" s="148"/>
    </row>
    <row r="28" spans="1:11" x14ac:dyDescent="0.25">
      <c r="A28" s="670" t="s">
        <v>865</v>
      </c>
      <c r="B28" s="505" t="s">
        <v>865</v>
      </c>
      <c r="C28" s="245">
        <v>800</v>
      </c>
      <c r="D28" s="505" t="s">
        <v>916</v>
      </c>
      <c r="E28" s="505" t="s">
        <v>916</v>
      </c>
      <c r="F28" s="505" t="s">
        <v>916</v>
      </c>
      <c r="G28" s="492">
        <f t="shared" si="0"/>
        <v>1093.06</v>
      </c>
      <c r="H28" s="500"/>
      <c r="I28" s="254">
        <v>1333</v>
      </c>
      <c r="J28" s="280">
        <f xml:space="preserve"> J27</f>
        <v>0.18</v>
      </c>
      <c r="K28" s="148"/>
    </row>
    <row r="29" spans="1:11" x14ac:dyDescent="0.25">
      <c r="A29" s="670"/>
      <c r="B29" s="505"/>
      <c r="C29" s="245">
        <v>900</v>
      </c>
      <c r="D29" s="505" t="s">
        <v>917</v>
      </c>
      <c r="E29" s="505" t="s">
        <v>917</v>
      </c>
      <c r="F29" s="505" t="s">
        <v>917</v>
      </c>
      <c r="G29" s="492">
        <f t="shared" si="0"/>
        <v>2296</v>
      </c>
      <c r="H29" s="500"/>
      <c r="I29" s="254">
        <v>2800</v>
      </c>
      <c r="J29" s="280">
        <f t="shared" ref="J29:J47" si="1" xml:space="preserve"> J28</f>
        <v>0.18</v>
      </c>
      <c r="K29" s="148"/>
    </row>
    <row r="30" spans="1:11" x14ac:dyDescent="0.25">
      <c r="A30" s="670" t="s">
        <v>918</v>
      </c>
      <c r="B30" s="505" t="s">
        <v>918</v>
      </c>
      <c r="C30" s="245" t="s">
        <v>374</v>
      </c>
      <c r="D30" s="505" t="s">
        <v>919</v>
      </c>
      <c r="E30" s="505" t="s">
        <v>919</v>
      </c>
      <c r="F30" s="505" t="s">
        <v>919</v>
      </c>
      <c r="G30" s="492">
        <f t="shared" si="0"/>
        <v>2525.6</v>
      </c>
      <c r="H30" s="500"/>
      <c r="I30" s="254">
        <v>3080</v>
      </c>
      <c r="J30" s="280">
        <f t="shared" si="1"/>
        <v>0.18</v>
      </c>
      <c r="K30" s="148"/>
    </row>
    <row r="31" spans="1:11" x14ac:dyDescent="0.25">
      <c r="A31" s="670" t="s">
        <v>868</v>
      </c>
      <c r="B31" s="505" t="s">
        <v>868</v>
      </c>
      <c r="C31" s="245" t="s">
        <v>305</v>
      </c>
      <c r="D31" s="505" t="s">
        <v>306</v>
      </c>
      <c r="E31" s="505" t="s">
        <v>306</v>
      </c>
      <c r="F31" s="505" t="s">
        <v>306</v>
      </c>
      <c r="G31" s="492">
        <f t="shared" si="0"/>
        <v>1508.8</v>
      </c>
      <c r="H31" s="500"/>
      <c r="I31" s="254">
        <v>1840</v>
      </c>
      <c r="J31" s="280">
        <f t="shared" si="1"/>
        <v>0.18</v>
      </c>
      <c r="K31" s="148"/>
    </row>
    <row r="32" spans="1:11" x14ac:dyDescent="0.25">
      <c r="A32" s="815" t="s">
        <v>869</v>
      </c>
      <c r="B32" s="816" t="s">
        <v>869</v>
      </c>
      <c r="C32" s="215" t="s">
        <v>303</v>
      </c>
      <c r="D32" s="816" t="s">
        <v>304</v>
      </c>
      <c r="E32" s="816" t="s">
        <v>304</v>
      </c>
      <c r="F32" s="816" t="s">
        <v>304</v>
      </c>
      <c r="G32" s="492">
        <f t="shared" si="0"/>
        <v>4920</v>
      </c>
      <c r="H32" s="500"/>
      <c r="I32" s="254">
        <v>6000</v>
      </c>
      <c r="J32" s="280">
        <f t="shared" si="1"/>
        <v>0.18</v>
      </c>
      <c r="K32" s="148"/>
    </row>
    <row r="33" spans="1:11" x14ac:dyDescent="0.25">
      <c r="A33" s="815" t="s">
        <v>870</v>
      </c>
      <c r="B33" s="816" t="s">
        <v>870</v>
      </c>
      <c r="C33" s="215" t="s">
        <v>302</v>
      </c>
      <c r="D33" s="816" t="s">
        <v>871</v>
      </c>
      <c r="E33" s="816" t="s">
        <v>871</v>
      </c>
      <c r="F33" s="816" t="s">
        <v>871</v>
      </c>
      <c r="G33" s="492">
        <f t="shared" si="0"/>
        <v>4920</v>
      </c>
      <c r="H33" s="500"/>
      <c r="I33" s="254">
        <v>6000</v>
      </c>
      <c r="J33" s="280">
        <f t="shared" si="1"/>
        <v>0.18</v>
      </c>
      <c r="K33" s="148"/>
    </row>
    <row r="34" spans="1:11" x14ac:dyDescent="0.25">
      <c r="A34" s="815" t="s">
        <v>308</v>
      </c>
      <c r="B34" s="816" t="s">
        <v>308</v>
      </c>
      <c r="C34" s="215" t="s">
        <v>309</v>
      </c>
      <c r="D34" s="816" t="s">
        <v>308</v>
      </c>
      <c r="E34" s="816" t="s">
        <v>308</v>
      </c>
      <c r="F34" s="816" t="s">
        <v>308</v>
      </c>
      <c r="G34" s="492">
        <f t="shared" si="0"/>
        <v>590.4</v>
      </c>
      <c r="H34" s="500"/>
      <c r="I34" s="255">
        <v>720</v>
      </c>
      <c r="J34" s="280">
        <f t="shared" si="1"/>
        <v>0.18</v>
      </c>
      <c r="K34" s="148"/>
    </row>
    <row r="35" spans="1:11" x14ac:dyDescent="0.25">
      <c r="A35" s="815" t="s">
        <v>538</v>
      </c>
      <c r="B35" s="816" t="s">
        <v>538</v>
      </c>
      <c r="C35" s="215" t="s">
        <v>310</v>
      </c>
      <c r="D35" s="816" t="s">
        <v>311</v>
      </c>
      <c r="E35" s="816" t="s">
        <v>311</v>
      </c>
      <c r="F35" s="816" t="s">
        <v>311</v>
      </c>
      <c r="G35" s="492">
        <f t="shared" si="0"/>
        <v>218.94</v>
      </c>
      <c r="H35" s="500"/>
      <c r="I35" s="255">
        <v>267</v>
      </c>
      <c r="J35" s="280">
        <f t="shared" si="1"/>
        <v>0.18</v>
      </c>
      <c r="K35" s="148"/>
    </row>
    <row r="36" spans="1:11" x14ac:dyDescent="0.25">
      <c r="A36" s="815" t="s">
        <v>737</v>
      </c>
      <c r="B36" s="816" t="s">
        <v>737</v>
      </c>
      <c r="C36" s="215" t="s">
        <v>689</v>
      </c>
      <c r="D36" s="816" t="s">
        <v>920</v>
      </c>
      <c r="E36" s="816" t="s">
        <v>920</v>
      </c>
      <c r="F36" s="816" t="s">
        <v>920</v>
      </c>
      <c r="G36" s="492">
        <f t="shared" si="0"/>
        <v>678.14</v>
      </c>
      <c r="H36" s="500"/>
      <c r="I36" s="255">
        <v>827</v>
      </c>
      <c r="J36" s="280">
        <f t="shared" si="1"/>
        <v>0.18</v>
      </c>
      <c r="K36" s="148"/>
    </row>
    <row r="37" spans="1:11" x14ac:dyDescent="0.25">
      <c r="A37" s="815" t="s">
        <v>873</v>
      </c>
      <c r="B37" s="816" t="s">
        <v>873</v>
      </c>
      <c r="C37" s="215" t="s">
        <v>312</v>
      </c>
      <c r="D37" s="816" t="s">
        <v>313</v>
      </c>
      <c r="E37" s="816" t="s">
        <v>313</v>
      </c>
      <c r="F37" s="816" t="s">
        <v>313</v>
      </c>
      <c r="G37" s="492">
        <f t="shared" si="0"/>
        <v>2132</v>
      </c>
      <c r="H37" s="500"/>
      <c r="I37" s="254">
        <v>2600</v>
      </c>
      <c r="J37" s="280">
        <f t="shared" si="1"/>
        <v>0.18</v>
      </c>
      <c r="K37" s="148"/>
    </row>
    <row r="38" spans="1:11" x14ac:dyDescent="0.25">
      <c r="A38" s="815" t="s">
        <v>872</v>
      </c>
      <c r="B38" s="816" t="s">
        <v>872</v>
      </c>
      <c r="C38" s="215" t="s">
        <v>179</v>
      </c>
      <c r="D38" s="816" t="s">
        <v>314</v>
      </c>
      <c r="E38" s="816" t="s">
        <v>314</v>
      </c>
      <c r="F38" s="816" t="s">
        <v>314</v>
      </c>
      <c r="G38" s="492">
        <f t="shared" si="0"/>
        <v>918.4</v>
      </c>
      <c r="H38" s="500"/>
      <c r="I38" s="254">
        <v>1120</v>
      </c>
      <c r="J38" s="280">
        <f t="shared" si="1"/>
        <v>0.18</v>
      </c>
      <c r="K38" s="148"/>
    </row>
    <row r="39" spans="1:11" x14ac:dyDescent="0.25">
      <c r="A39" s="815" t="s">
        <v>874</v>
      </c>
      <c r="B39" s="816" t="s">
        <v>874</v>
      </c>
      <c r="C39" s="215" t="s">
        <v>315</v>
      </c>
      <c r="D39" s="816" t="s">
        <v>316</v>
      </c>
      <c r="E39" s="816" t="s">
        <v>316</v>
      </c>
      <c r="F39" s="816" t="s">
        <v>316</v>
      </c>
      <c r="G39" s="492">
        <f t="shared" si="0"/>
        <v>557.6</v>
      </c>
      <c r="H39" s="500"/>
      <c r="I39" s="255">
        <v>680</v>
      </c>
      <c r="J39" s="280">
        <f t="shared" si="1"/>
        <v>0.18</v>
      </c>
      <c r="K39" s="148"/>
    </row>
    <row r="40" spans="1:11" x14ac:dyDescent="0.25">
      <c r="A40" s="815" t="s">
        <v>874</v>
      </c>
      <c r="B40" s="816" t="s">
        <v>874</v>
      </c>
      <c r="C40" s="215" t="s">
        <v>317</v>
      </c>
      <c r="D40" s="816" t="s">
        <v>318</v>
      </c>
      <c r="E40" s="816" t="s">
        <v>318</v>
      </c>
      <c r="F40" s="816" t="s">
        <v>318</v>
      </c>
      <c r="G40" s="492">
        <f t="shared" si="0"/>
        <v>1115.2</v>
      </c>
      <c r="H40" s="500"/>
      <c r="I40" s="254">
        <v>1360</v>
      </c>
      <c r="J40" s="280">
        <f t="shared" si="1"/>
        <v>0.18</v>
      </c>
      <c r="K40" s="148"/>
    </row>
    <row r="41" spans="1:11" x14ac:dyDescent="0.25">
      <c r="A41" s="815" t="s">
        <v>319</v>
      </c>
      <c r="B41" s="816" t="s">
        <v>319</v>
      </c>
      <c r="C41" s="215" t="s">
        <v>320</v>
      </c>
      <c r="D41" s="816" t="s">
        <v>319</v>
      </c>
      <c r="E41" s="816" t="s">
        <v>319</v>
      </c>
      <c r="F41" s="816" t="s">
        <v>319</v>
      </c>
      <c r="G41" s="492">
        <f t="shared" si="0"/>
        <v>196.8</v>
      </c>
      <c r="H41" s="500"/>
      <c r="I41" s="255">
        <v>240</v>
      </c>
      <c r="J41" s="280">
        <f t="shared" si="1"/>
        <v>0.18</v>
      </c>
      <c r="K41" s="148"/>
    </row>
    <row r="42" spans="1:11" x14ac:dyDescent="0.25">
      <c r="A42" s="815" t="s">
        <v>197</v>
      </c>
      <c r="B42" s="816" t="s">
        <v>197</v>
      </c>
      <c r="C42" s="215" t="s">
        <v>198</v>
      </c>
      <c r="D42" s="816" t="s">
        <v>197</v>
      </c>
      <c r="E42" s="816" t="s">
        <v>197</v>
      </c>
      <c r="F42" s="816" t="s">
        <v>197</v>
      </c>
      <c r="G42" s="492">
        <f t="shared" si="0"/>
        <v>360.8</v>
      </c>
      <c r="H42" s="500"/>
      <c r="I42" s="255">
        <v>440</v>
      </c>
      <c r="J42" s="280">
        <f t="shared" si="1"/>
        <v>0.18</v>
      </c>
      <c r="K42" s="148"/>
    </row>
    <row r="43" spans="1:11" x14ac:dyDescent="0.25">
      <c r="A43" s="815" t="s">
        <v>738</v>
      </c>
      <c r="B43" s="816" t="s">
        <v>738</v>
      </c>
      <c r="C43" s="215" t="s">
        <v>203</v>
      </c>
      <c r="D43" s="816" t="s">
        <v>321</v>
      </c>
      <c r="E43" s="816" t="s">
        <v>321</v>
      </c>
      <c r="F43" s="816" t="s">
        <v>321</v>
      </c>
      <c r="G43" s="492">
        <f t="shared" si="0"/>
        <v>557.6</v>
      </c>
      <c r="H43" s="500"/>
      <c r="I43" s="255">
        <v>680</v>
      </c>
      <c r="J43" s="280">
        <f t="shared" si="1"/>
        <v>0.18</v>
      </c>
      <c r="K43" s="148"/>
    </row>
    <row r="44" spans="1:11" ht="15" customHeight="1" x14ac:dyDescent="0.25">
      <c r="A44" s="815" t="s">
        <v>774</v>
      </c>
      <c r="B44" s="816" t="s">
        <v>774</v>
      </c>
      <c r="C44" s="215" t="s">
        <v>322</v>
      </c>
      <c r="D44" s="816" t="s">
        <v>323</v>
      </c>
      <c r="E44" s="816" t="s">
        <v>323</v>
      </c>
      <c r="F44" s="816" t="s">
        <v>323</v>
      </c>
      <c r="G44" s="492">
        <f t="shared" si="0"/>
        <v>2501</v>
      </c>
      <c r="H44" s="500"/>
      <c r="I44" s="254">
        <v>3050</v>
      </c>
      <c r="J44" s="280">
        <f t="shared" si="1"/>
        <v>0.18</v>
      </c>
      <c r="K44" s="148"/>
    </row>
    <row r="45" spans="1:11" ht="15" customHeight="1" x14ac:dyDescent="0.25">
      <c r="A45" s="820" t="s">
        <v>921</v>
      </c>
      <c r="B45" s="821"/>
      <c r="C45" s="283">
        <v>110</v>
      </c>
      <c r="D45" s="821" t="s">
        <v>921</v>
      </c>
      <c r="E45" s="821" t="s">
        <v>921</v>
      </c>
      <c r="F45" s="821" t="s">
        <v>921</v>
      </c>
      <c r="G45" s="492">
        <f t="shared" si="0"/>
        <v>151.69999999999999</v>
      </c>
      <c r="H45" s="500"/>
      <c r="I45" s="255">
        <v>185</v>
      </c>
      <c r="J45" s="280">
        <f t="shared" si="1"/>
        <v>0.18</v>
      </c>
      <c r="K45" s="148"/>
    </row>
    <row r="46" spans="1:11" x14ac:dyDescent="0.25">
      <c r="A46" s="815" t="s">
        <v>324</v>
      </c>
      <c r="B46" s="816" t="s">
        <v>324</v>
      </c>
      <c r="C46" s="215" t="s">
        <v>325</v>
      </c>
      <c r="D46" s="816" t="s">
        <v>324</v>
      </c>
      <c r="E46" s="816" t="s">
        <v>324</v>
      </c>
      <c r="F46" s="816" t="s">
        <v>324</v>
      </c>
      <c r="G46" s="492">
        <f t="shared" si="0"/>
        <v>2870</v>
      </c>
      <c r="H46" s="500"/>
      <c r="I46" s="254">
        <v>3500</v>
      </c>
      <c r="J46" s="280">
        <f t="shared" si="1"/>
        <v>0.18</v>
      </c>
    </row>
    <row r="47" spans="1:11" ht="15.75" thickBot="1" x14ac:dyDescent="0.3">
      <c r="A47" s="822" t="s">
        <v>193</v>
      </c>
      <c r="B47" s="823" t="s">
        <v>193</v>
      </c>
      <c r="C47" s="284" t="s">
        <v>194</v>
      </c>
      <c r="D47" s="823" t="s">
        <v>193</v>
      </c>
      <c r="E47" s="823" t="s">
        <v>193</v>
      </c>
      <c r="F47" s="823" t="s">
        <v>193</v>
      </c>
      <c r="G47" s="548">
        <f t="shared" si="0"/>
        <v>314.06</v>
      </c>
      <c r="H47" s="549"/>
      <c r="I47" s="256">
        <v>383</v>
      </c>
      <c r="J47" s="280">
        <f t="shared" si="1"/>
        <v>0.18</v>
      </c>
    </row>
    <row r="51" spans="1:10" ht="15.75" thickBot="1" x14ac:dyDescent="0.3"/>
    <row r="52" spans="1:10" ht="15" customHeight="1" x14ac:dyDescent="0.25">
      <c r="A52" s="604" t="s">
        <v>227</v>
      </c>
      <c r="B52" s="605"/>
      <c r="C52" s="608" t="s">
        <v>234</v>
      </c>
      <c r="D52" s="610" t="s">
        <v>172</v>
      </c>
      <c r="E52" s="611"/>
      <c r="F52" s="612"/>
      <c r="G52" s="754" t="s">
        <v>751</v>
      </c>
      <c r="H52" s="755"/>
    </row>
    <row r="53" spans="1:10" ht="21" customHeight="1" thickBot="1" x14ac:dyDescent="0.3">
      <c r="A53" s="606"/>
      <c r="B53" s="607"/>
      <c r="C53" s="609"/>
      <c r="D53" s="613"/>
      <c r="E53" s="614"/>
      <c r="F53" s="615"/>
      <c r="G53" s="756"/>
      <c r="H53" s="757"/>
    </row>
    <row r="54" spans="1:10" x14ac:dyDescent="0.25">
      <c r="A54" s="673" t="s">
        <v>222</v>
      </c>
      <c r="B54" s="645" t="s">
        <v>222</v>
      </c>
      <c r="C54" s="218" t="s">
        <v>327</v>
      </c>
      <c r="D54" s="817" t="s">
        <v>222</v>
      </c>
      <c r="E54" s="786" t="s">
        <v>222</v>
      </c>
      <c r="F54" s="659" t="s">
        <v>222</v>
      </c>
      <c r="G54" s="818">
        <f>SUM(I54-I54*J54)</f>
        <v>107.13300000000001</v>
      </c>
      <c r="H54" s="819"/>
      <c r="I54" s="286">
        <v>130.65</v>
      </c>
      <c r="J54" s="148">
        <f xml:space="preserve"> J47</f>
        <v>0.18</v>
      </c>
    </row>
    <row r="55" spans="1:10" x14ac:dyDescent="0.25">
      <c r="A55" s="670" t="s">
        <v>922</v>
      </c>
      <c r="B55" s="505" t="s">
        <v>922</v>
      </c>
      <c r="C55" s="229">
        <v>19405976</v>
      </c>
      <c r="D55" s="505" t="s">
        <v>922</v>
      </c>
      <c r="E55" s="505" t="s">
        <v>922</v>
      </c>
      <c r="F55" s="505" t="s">
        <v>922</v>
      </c>
      <c r="G55" s="493">
        <f>SUM(I55-I55*J55)</f>
        <v>10004</v>
      </c>
      <c r="H55" s="577"/>
      <c r="I55" s="286">
        <v>12200</v>
      </c>
      <c r="J55" s="148">
        <f xml:space="preserve"> J54</f>
        <v>0.18</v>
      </c>
    </row>
    <row r="56" spans="1:10" x14ac:dyDescent="0.25">
      <c r="A56" s="670" t="s">
        <v>513</v>
      </c>
      <c r="B56" s="505" t="s">
        <v>513</v>
      </c>
      <c r="C56" s="229">
        <v>19406420</v>
      </c>
      <c r="D56" s="505" t="s">
        <v>513</v>
      </c>
      <c r="E56" s="505" t="s">
        <v>513</v>
      </c>
      <c r="F56" s="505" t="s">
        <v>513</v>
      </c>
      <c r="G56" s="493">
        <f t="shared" ref="G56:G106" si="2">SUM(I56-I56*J56)</f>
        <v>24882.080000000002</v>
      </c>
      <c r="H56" s="577"/>
      <c r="I56" s="286">
        <v>30344</v>
      </c>
      <c r="J56" s="148">
        <f t="shared" ref="J56:J106" si="3" xml:space="preserve"> J55</f>
        <v>0.18</v>
      </c>
    </row>
    <row r="57" spans="1:10" x14ac:dyDescent="0.25">
      <c r="A57" s="670" t="s">
        <v>923</v>
      </c>
      <c r="B57" s="505" t="s">
        <v>923</v>
      </c>
      <c r="C57" s="229">
        <v>7238239</v>
      </c>
      <c r="D57" s="505" t="s">
        <v>923</v>
      </c>
      <c r="E57" s="505" t="s">
        <v>923</v>
      </c>
      <c r="F57" s="505" t="s">
        <v>923</v>
      </c>
      <c r="G57" s="493">
        <f t="shared" si="2"/>
        <v>2175.46</v>
      </c>
      <c r="H57" s="577"/>
      <c r="I57" s="286">
        <v>2653</v>
      </c>
      <c r="J57" s="148">
        <f t="shared" si="3"/>
        <v>0.18</v>
      </c>
    </row>
    <row r="58" spans="1:10" x14ac:dyDescent="0.25">
      <c r="A58" s="670" t="s">
        <v>924</v>
      </c>
      <c r="B58" s="505" t="s">
        <v>924</v>
      </c>
      <c r="C58" s="229" t="s">
        <v>331</v>
      </c>
      <c r="D58" s="505" t="s">
        <v>924</v>
      </c>
      <c r="E58" s="505" t="s">
        <v>924</v>
      </c>
      <c r="F58" s="505" t="s">
        <v>924</v>
      </c>
      <c r="G58" s="493">
        <f t="shared" si="2"/>
        <v>2528.88</v>
      </c>
      <c r="H58" s="577"/>
      <c r="I58" s="286">
        <v>3084</v>
      </c>
      <c r="J58" s="148">
        <f t="shared" si="3"/>
        <v>0.18</v>
      </c>
    </row>
    <row r="59" spans="1:10" x14ac:dyDescent="0.25">
      <c r="A59" s="670" t="s">
        <v>925</v>
      </c>
      <c r="B59" s="505" t="s">
        <v>925</v>
      </c>
      <c r="C59" s="229" t="s">
        <v>332</v>
      </c>
      <c r="D59" s="505" t="s">
        <v>925</v>
      </c>
      <c r="E59" s="505" t="s">
        <v>925</v>
      </c>
      <c r="F59" s="505" t="s">
        <v>925</v>
      </c>
      <c r="G59" s="493">
        <f t="shared" si="2"/>
        <v>2893.7799999999997</v>
      </c>
      <c r="H59" s="577"/>
      <c r="I59" s="286">
        <v>3529</v>
      </c>
      <c r="J59" s="148">
        <f t="shared" si="3"/>
        <v>0.18</v>
      </c>
    </row>
    <row r="60" spans="1:10" x14ac:dyDescent="0.25">
      <c r="A60" s="670" t="s">
        <v>926</v>
      </c>
      <c r="B60" s="505" t="s">
        <v>926</v>
      </c>
      <c r="C60" s="229" t="s">
        <v>362</v>
      </c>
      <c r="D60" s="505" t="s">
        <v>926</v>
      </c>
      <c r="E60" s="505" t="s">
        <v>926</v>
      </c>
      <c r="F60" s="505" t="s">
        <v>926</v>
      </c>
      <c r="G60" s="493">
        <f t="shared" si="2"/>
        <v>3616.2</v>
      </c>
      <c r="H60" s="577"/>
      <c r="I60" s="286">
        <v>4410</v>
      </c>
      <c r="J60" s="148">
        <f t="shared" si="3"/>
        <v>0.18</v>
      </c>
    </row>
    <row r="61" spans="1:10" ht="15" customHeight="1" x14ac:dyDescent="0.25">
      <c r="A61" s="670" t="s">
        <v>928</v>
      </c>
      <c r="B61" s="505" t="s">
        <v>928</v>
      </c>
      <c r="C61" s="229" t="s">
        <v>927</v>
      </c>
      <c r="D61" s="505" t="s">
        <v>928</v>
      </c>
      <c r="E61" s="505" t="s">
        <v>928</v>
      </c>
      <c r="F61" s="505" t="s">
        <v>928</v>
      </c>
      <c r="G61" s="493">
        <f t="shared" si="2"/>
        <v>5174.2</v>
      </c>
      <c r="H61" s="577"/>
      <c r="I61" s="286">
        <v>6310</v>
      </c>
      <c r="J61" s="148">
        <f t="shared" si="3"/>
        <v>0.18</v>
      </c>
    </row>
    <row r="62" spans="1:10" ht="15" customHeight="1" x14ac:dyDescent="0.25">
      <c r="A62" s="670" t="s">
        <v>929</v>
      </c>
      <c r="B62" s="505" t="s">
        <v>929</v>
      </c>
      <c r="C62" s="229" t="s">
        <v>685</v>
      </c>
      <c r="D62" s="505" t="s">
        <v>929</v>
      </c>
      <c r="E62" s="505" t="s">
        <v>929</v>
      </c>
      <c r="F62" s="505" t="s">
        <v>929</v>
      </c>
      <c r="G62" s="493">
        <f t="shared" si="2"/>
        <v>4272.2</v>
      </c>
      <c r="H62" s="577"/>
      <c r="I62" s="286">
        <v>5210</v>
      </c>
      <c r="J62" s="148">
        <f t="shared" si="3"/>
        <v>0.18</v>
      </c>
    </row>
    <row r="63" spans="1:10" ht="15" customHeight="1" x14ac:dyDescent="0.25">
      <c r="A63" s="670" t="s">
        <v>931</v>
      </c>
      <c r="B63" s="505" t="s">
        <v>931</v>
      </c>
      <c r="C63" s="229" t="s">
        <v>930</v>
      </c>
      <c r="D63" s="505" t="s">
        <v>931</v>
      </c>
      <c r="E63" s="505" t="s">
        <v>931</v>
      </c>
      <c r="F63" s="505" t="s">
        <v>931</v>
      </c>
      <c r="G63" s="493">
        <f t="shared" si="2"/>
        <v>4272.2</v>
      </c>
      <c r="H63" s="577"/>
      <c r="I63" s="286">
        <v>5210</v>
      </c>
      <c r="J63" s="148">
        <f t="shared" si="3"/>
        <v>0.18</v>
      </c>
    </row>
    <row r="64" spans="1:10" x14ac:dyDescent="0.25">
      <c r="A64" s="670" t="s">
        <v>932</v>
      </c>
      <c r="B64" s="505" t="s">
        <v>932</v>
      </c>
      <c r="C64" s="229" t="s">
        <v>686</v>
      </c>
      <c r="D64" s="505" t="s">
        <v>932</v>
      </c>
      <c r="E64" s="505" t="s">
        <v>932</v>
      </c>
      <c r="F64" s="505" t="s">
        <v>932</v>
      </c>
      <c r="G64" s="493">
        <f t="shared" si="2"/>
        <v>4866.7</v>
      </c>
      <c r="H64" s="577"/>
      <c r="I64" s="286">
        <v>5935</v>
      </c>
      <c r="J64" s="148">
        <f t="shared" si="3"/>
        <v>0.18</v>
      </c>
    </row>
    <row r="65" spans="1:10" ht="30" x14ac:dyDescent="0.25">
      <c r="A65" s="670" t="s">
        <v>934</v>
      </c>
      <c r="B65" s="505" t="s">
        <v>934</v>
      </c>
      <c r="C65" s="229" t="s">
        <v>933</v>
      </c>
      <c r="D65" s="505" t="s">
        <v>934</v>
      </c>
      <c r="E65" s="505" t="s">
        <v>934</v>
      </c>
      <c r="F65" s="505" t="s">
        <v>934</v>
      </c>
      <c r="G65" s="493">
        <f t="shared" si="2"/>
        <v>4866.7</v>
      </c>
      <c r="H65" s="577"/>
      <c r="I65" s="286">
        <v>5935</v>
      </c>
      <c r="J65" s="148">
        <f t="shared" si="3"/>
        <v>0.18</v>
      </c>
    </row>
    <row r="66" spans="1:10" x14ac:dyDescent="0.25">
      <c r="A66" s="670" t="s">
        <v>935</v>
      </c>
      <c r="B66" s="505" t="s">
        <v>935</v>
      </c>
      <c r="C66" s="229" t="s">
        <v>363</v>
      </c>
      <c r="D66" s="505" t="s">
        <v>935</v>
      </c>
      <c r="E66" s="505" t="s">
        <v>935</v>
      </c>
      <c r="F66" s="505" t="s">
        <v>935</v>
      </c>
      <c r="G66" s="493">
        <f t="shared" si="2"/>
        <v>2670.74</v>
      </c>
      <c r="H66" s="577"/>
      <c r="I66" s="286">
        <v>3257</v>
      </c>
      <c r="J66" s="148">
        <f t="shared" si="3"/>
        <v>0.18</v>
      </c>
    </row>
    <row r="67" spans="1:10" x14ac:dyDescent="0.25">
      <c r="A67" s="670" t="s">
        <v>937</v>
      </c>
      <c r="B67" s="505" t="s">
        <v>937</v>
      </c>
      <c r="C67" s="229" t="s">
        <v>936</v>
      </c>
      <c r="D67" s="505" t="s">
        <v>937</v>
      </c>
      <c r="E67" s="505" t="s">
        <v>937</v>
      </c>
      <c r="F67" s="505" t="s">
        <v>937</v>
      </c>
      <c r="G67" s="493">
        <f t="shared" si="2"/>
        <v>2670.74</v>
      </c>
      <c r="H67" s="577"/>
      <c r="I67" s="286">
        <v>3257</v>
      </c>
      <c r="J67" s="148">
        <f t="shared" si="3"/>
        <v>0.18</v>
      </c>
    </row>
    <row r="68" spans="1:10" x14ac:dyDescent="0.25">
      <c r="A68" s="670" t="s">
        <v>938</v>
      </c>
      <c r="B68" s="505" t="s">
        <v>938</v>
      </c>
      <c r="C68" s="229" t="s">
        <v>364</v>
      </c>
      <c r="D68" s="505" t="s">
        <v>938</v>
      </c>
      <c r="E68" s="505" t="s">
        <v>938</v>
      </c>
      <c r="F68" s="505" t="s">
        <v>938</v>
      </c>
      <c r="G68" s="493">
        <f t="shared" si="2"/>
        <v>2965.94</v>
      </c>
      <c r="H68" s="577"/>
      <c r="I68" s="286">
        <v>3617</v>
      </c>
      <c r="J68" s="148">
        <f t="shared" si="3"/>
        <v>0.18</v>
      </c>
    </row>
    <row r="69" spans="1:10" x14ac:dyDescent="0.25">
      <c r="A69" s="670" t="s">
        <v>940</v>
      </c>
      <c r="B69" s="505" t="s">
        <v>940</v>
      </c>
      <c r="C69" s="229" t="s">
        <v>939</v>
      </c>
      <c r="D69" s="505" t="s">
        <v>940</v>
      </c>
      <c r="E69" s="505" t="s">
        <v>940</v>
      </c>
      <c r="F69" s="505" t="s">
        <v>940</v>
      </c>
      <c r="G69" s="493">
        <f t="shared" si="2"/>
        <v>2965.94</v>
      </c>
      <c r="H69" s="577"/>
      <c r="I69" s="286">
        <v>3617</v>
      </c>
      <c r="J69" s="148">
        <f t="shared" si="3"/>
        <v>0.18</v>
      </c>
    </row>
    <row r="70" spans="1:10" x14ac:dyDescent="0.25">
      <c r="A70" s="670" t="s">
        <v>941</v>
      </c>
      <c r="B70" s="505" t="s">
        <v>941</v>
      </c>
      <c r="C70" s="229" t="s">
        <v>365</v>
      </c>
      <c r="D70" s="505" t="s">
        <v>941</v>
      </c>
      <c r="E70" s="505" t="s">
        <v>941</v>
      </c>
      <c r="F70" s="505" t="s">
        <v>941</v>
      </c>
      <c r="G70" s="493">
        <f t="shared" si="2"/>
        <v>3185.7</v>
      </c>
      <c r="H70" s="577"/>
      <c r="I70" s="286">
        <v>3885</v>
      </c>
      <c r="J70" s="148">
        <f t="shared" si="3"/>
        <v>0.18</v>
      </c>
    </row>
    <row r="71" spans="1:10" x14ac:dyDescent="0.25">
      <c r="A71" s="670" t="s">
        <v>943</v>
      </c>
      <c r="B71" s="505" t="s">
        <v>943</v>
      </c>
      <c r="C71" s="229" t="s">
        <v>942</v>
      </c>
      <c r="D71" s="505" t="s">
        <v>943</v>
      </c>
      <c r="E71" s="505" t="s">
        <v>943</v>
      </c>
      <c r="F71" s="505" t="s">
        <v>943</v>
      </c>
      <c r="G71" s="493">
        <f t="shared" si="2"/>
        <v>3185.7</v>
      </c>
      <c r="H71" s="577"/>
      <c r="I71" s="286">
        <v>3885</v>
      </c>
      <c r="J71" s="148">
        <f t="shared" si="3"/>
        <v>0.18</v>
      </c>
    </row>
    <row r="72" spans="1:10" x14ac:dyDescent="0.25">
      <c r="A72" s="670" t="s">
        <v>944</v>
      </c>
      <c r="B72" s="505" t="s">
        <v>944</v>
      </c>
      <c r="C72" s="229" t="s">
        <v>366</v>
      </c>
      <c r="D72" s="505" t="s">
        <v>944</v>
      </c>
      <c r="E72" s="505" t="s">
        <v>944</v>
      </c>
      <c r="F72" s="505" t="s">
        <v>944</v>
      </c>
      <c r="G72" s="493">
        <f t="shared" si="2"/>
        <v>3445.64</v>
      </c>
      <c r="H72" s="577"/>
      <c r="I72" s="286">
        <v>4202</v>
      </c>
      <c r="J72" s="148">
        <f t="shared" si="3"/>
        <v>0.18</v>
      </c>
    </row>
    <row r="73" spans="1:10" x14ac:dyDescent="0.25">
      <c r="A73" s="824" t="s">
        <v>946</v>
      </c>
      <c r="B73" s="825" t="s">
        <v>946</v>
      </c>
      <c r="C73" s="246" t="s">
        <v>945</v>
      </c>
      <c r="D73" s="825" t="s">
        <v>946</v>
      </c>
      <c r="E73" s="825" t="s">
        <v>946</v>
      </c>
      <c r="F73" s="825" t="s">
        <v>946</v>
      </c>
      <c r="G73" s="493">
        <f t="shared" si="2"/>
        <v>3445.64</v>
      </c>
      <c r="H73" s="577"/>
      <c r="I73" s="286">
        <v>4202</v>
      </c>
      <c r="J73" s="148">
        <f t="shared" si="3"/>
        <v>0.18</v>
      </c>
    </row>
    <row r="74" spans="1:10" x14ac:dyDescent="0.25">
      <c r="A74" s="824" t="s">
        <v>947</v>
      </c>
      <c r="B74" s="825" t="s">
        <v>947</v>
      </c>
      <c r="C74" s="246" t="s">
        <v>367</v>
      </c>
      <c r="D74" s="825" t="s">
        <v>947</v>
      </c>
      <c r="E74" s="825" t="s">
        <v>947</v>
      </c>
      <c r="F74" s="825" t="s">
        <v>947</v>
      </c>
      <c r="G74" s="493">
        <f t="shared" si="2"/>
        <v>3950.76</v>
      </c>
      <c r="H74" s="577"/>
      <c r="I74" s="286">
        <v>4818</v>
      </c>
      <c r="J74" s="148">
        <f t="shared" si="3"/>
        <v>0.18</v>
      </c>
    </row>
    <row r="75" spans="1:10" ht="15" customHeight="1" x14ac:dyDescent="0.25">
      <c r="A75" s="824" t="s">
        <v>949</v>
      </c>
      <c r="B75" s="825" t="s">
        <v>949</v>
      </c>
      <c r="C75" s="246" t="s">
        <v>948</v>
      </c>
      <c r="D75" s="825" t="s">
        <v>949</v>
      </c>
      <c r="E75" s="825" t="s">
        <v>949</v>
      </c>
      <c r="F75" s="825" t="s">
        <v>949</v>
      </c>
      <c r="G75" s="493">
        <f t="shared" si="2"/>
        <v>3950.76</v>
      </c>
      <c r="H75" s="577"/>
      <c r="I75" s="286">
        <v>4818</v>
      </c>
      <c r="J75" s="148">
        <f t="shared" si="3"/>
        <v>0.18</v>
      </c>
    </row>
    <row r="76" spans="1:10" x14ac:dyDescent="0.25">
      <c r="A76" s="824" t="s">
        <v>950</v>
      </c>
      <c r="B76" s="825" t="s">
        <v>950</v>
      </c>
      <c r="C76" s="246" t="s">
        <v>514</v>
      </c>
      <c r="D76" s="825" t="s">
        <v>950</v>
      </c>
      <c r="E76" s="825" t="s">
        <v>950</v>
      </c>
      <c r="F76" s="825" t="s">
        <v>950</v>
      </c>
      <c r="G76" s="493">
        <f t="shared" si="2"/>
        <v>4166.42</v>
      </c>
      <c r="H76" s="577"/>
      <c r="I76" s="286">
        <v>5081</v>
      </c>
      <c r="J76" s="148">
        <f t="shared" si="3"/>
        <v>0.18</v>
      </c>
    </row>
    <row r="77" spans="1:10" x14ac:dyDescent="0.25">
      <c r="A77" s="824" t="s">
        <v>952</v>
      </c>
      <c r="B77" s="825" t="s">
        <v>952</v>
      </c>
      <c r="C77" s="246" t="s">
        <v>951</v>
      </c>
      <c r="D77" s="825" t="s">
        <v>952</v>
      </c>
      <c r="E77" s="825" t="s">
        <v>952</v>
      </c>
      <c r="F77" s="825" t="s">
        <v>952</v>
      </c>
      <c r="G77" s="493">
        <f t="shared" si="2"/>
        <v>4166.42</v>
      </c>
      <c r="H77" s="577"/>
      <c r="I77" s="286">
        <v>5081</v>
      </c>
      <c r="J77" s="148">
        <f t="shared" si="3"/>
        <v>0.18</v>
      </c>
    </row>
    <row r="78" spans="1:10" x14ac:dyDescent="0.25">
      <c r="A78" s="824" t="s">
        <v>953</v>
      </c>
      <c r="B78" s="825" t="s">
        <v>953</v>
      </c>
      <c r="C78" s="246" t="s">
        <v>515</v>
      </c>
      <c r="D78" s="825" t="s">
        <v>953</v>
      </c>
      <c r="E78" s="825" t="s">
        <v>953</v>
      </c>
      <c r="F78" s="825" t="s">
        <v>953</v>
      </c>
      <c r="G78" s="493">
        <f t="shared" si="2"/>
        <v>4198.3999999999996</v>
      </c>
      <c r="H78" s="577"/>
      <c r="I78" s="286">
        <v>5120</v>
      </c>
      <c r="J78" s="148">
        <f t="shared" si="3"/>
        <v>0.18</v>
      </c>
    </row>
    <row r="79" spans="1:10" x14ac:dyDescent="0.25">
      <c r="A79" s="824" t="s">
        <v>954</v>
      </c>
      <c r="B79" s="825" t="s">
        <v>954</v>
      </c>
      <c r="C79" s="246" t="s">
        <v>516</v>
      </c>
      <c r="D79" s="825" t="s">
        <v>954</v>
      </c>
      <c r="E79" s="825" t="s">
        <v>954</v>
      </c>
      <c r="F79" s="825" t="s">
        <v>954</v>
      </c>
      <c r="G79" s="493">
        <f t="shared" si="2"/>
        <v>4417.34</v>
      </c>
      <c r="H79" s="577"/>
      <c r="I79" s="286">
        <v>5387</v>
      </c>
      <c r="J79" s="148">
        <f t="shared" si="3"/>
        <v>0.18</v>
      </c>
    </row>
    <row r="80" spans="1:10" x14ac:dyDescent="0.25">
      <c r="A80" s="824" t="s">
        <v>955</v>
      </c>
      <c r="B80" s="825" t="s">
        <v>955</v>
      </c>
      <c r="C80" s="246" t="s">
        <v>517</v>
      </c>
      <c r="D80" s="825" t="s">
        <v>955</v>
      </c>
      <c r="E80" s="825" t="s">
        <v>955</v>
      </c>
      <c r="F80" s="825" t="s">
        <v>955</v>
      </c>
      <c r="G80" s="493">
        <f t="shared" si="2"/>
        <v>4635.46</v>
      </c>
      <c r="H80" s="577"/>
      <c r="I80" s="286">
        <v>5653</v>
      </c>
      <c r="J80" s="148">
        <f t="shared" si="3"/>
        <v>0.18</v>
      </c>
    </row>
    <row r="81" spans="1:10" x14ac:dyDescent="0.25">
      <c r="A81" s="824" t="s">
        <v>957</v>
      </c>
      <c r="B81" s="825" t="s">
        <v>957</v>
      </c>
      <c r="C81" s="246" t="s">
        <v>956</v>
      </c>
      <c r="D81" s="825" t="s">
        <v>957</v>
      </c>
      <c r="E81" s="825" t="s">
        <v>957</v>
      </c>
      <c r="F81" s="825" t="s">
        <v>957</v>
      </c>
      <c r="G81" s="493">
        <f t="shared" si="2"/>
        <v>8234.44</v>
      </c>
      <c r="H81" s="577"/>
      <c r="I81" s="286">
        <v>10042</v>
      </c>
      <c r="J81" s="148">
        <f t="shared" si="3"/>
        <v>0.18</v>
      </c>
    </row>
    <row r="82" spans="1:10" x14ac:dyDescent="0.25">
      <c r="A82" s="824" t="s">
        <v>898</v>
      </c>
      <c r="B82" s="825" t="s">
        <v>898</v>
      </c>
      <c r="C82" s="246" t="s">
        <v>518</v>
      </c>
      <c r="D82" s="825" t="s">
        <v>898</v>
      </c>
      <c r="E82" s="825" t="s">
        <v>898</v>
      </c>
      <c r="F82" s="825" t="s">
        <v>898</v>
      </c>
      <c r="G82" s="493">
        <f t="shared" si="2"/>
        <v>4994.62</v>
      </c>
      <c r="H82" s="577"/>
      <c r="I82" s="286">
        <v>6091</v>
      </c>
      <c r="J82" s="148">
        <f t="shared" si="3"/>
        <v>0.18</v>
      </c>
    </row>
    <row r="83" spans="1:10" x14ac:dyDescent="0.25">
      <c r="A83" s="824" t="s">
        <v>899</v>
      </c>
      <c r="B83" s="825" t="s">
        <v>899</v>
      </c>
      <c r="C83" s="246" t="s">
        <v>519</v>
      </c>
      <c r="D83" s="825" t="s">
        <v>899</v>
      </c>
      <c r="E83" s="825" t="s">
        <v>899</v>
      </c>
      <c r="F83" s="825" t="s">
        <v>899</v>
      </c>
      <c r="G83" s="493">
        <f t="shared" si="2"/>
        <v>4994.62</v>
      </c>
      <c r="H83" s="577"/>
      <c r="I83" s="286">
        <v>6091</v>
      </c>
      <c r="J83" s="148">
        <f t="shared" si="3"/>
        <v>0.18</v>
      </c>
    </row>
    <row r="84" spans="1:10" x14ac:dyDescent="0.25">
      <c r="A84" s="824" t="s">
        <v>900</v>
      </c>
      <c r="B84" s="825" t="s">
        <v>900</v>
      </c>
      <c r="C84" s="246" t="s">
        <v>520</v>
      </c>
      <c r="D84" s="825" t="s">
        <v>900</v>
      </c>
      <c r="E84" s="825" t="s">
        <v>900</v>
      </c>
      <c r="F84" s="825" t="s">
        <v>900</v>
      </c>
      <c r="G84" s="493">
        <f t="shared" si="2"/>
        <v>4994.62</v>
      </c>
      <c r="H84" s="577"/>
      <c r="I84" s="286">
        <v>6091</v>
      </c>
      <c r="J84" s="148">
        <f t="shared" si="3"/>
        <v>0.18</v>
      </c>
    </row>
    <row r="85" spans="1:10" x14ac:dyDescent="0.25">
      <c r="A85" s="824" t="s">
        <v>901</v>
      </c>
      <c r="B85" s="825" t="s">
        <v>901</v>
      </c>
      <c r="C85" s="246" t="s">
        <v>521</v>
      </c>
      <c r="D85" s="825" t="s">
        <v>901</v>
      </c>
      <c r="E85" s="825" t="s">
        <v>901</v>
      </c>
      <c r="F85" s="825" t="s">
        <v>901</v>
      </c>
      <c r="G85" s="493">
        <f t="shared" si="2"/>
        <v>4994.62</v>
      </c>
      <c r="H85" s="577"/>
      <c r="I85" s="286">
        <v>6091</v>
      </c>
      <c r="J85" s="148">
        <f t="shared" si="3"/>
        <v>0.18</v>
      </c>
    </row>
    <row r="86" spans="1:10" x14ac:dyDescent="0.25">
      <c r="A86" s="824" t="s">
        <v>958</v>
      </c>
      <c r="B86" s="825" t="s">
        <v>958</v>
      </c>
      <c r="C86" s="246" t="s">
        <v>536</v>
      </c>
      <c r="D86" s="825" t="s">
        <v>958</v>
      </c>
      <c r="E86" s="825" t="s">
        <v>958</v>
      </c>
      <c r="F86" s="825" t="s">
        <v>958</v>
      </c>
      <c r="G86" s="493">
        <f t="shared" si="2"/>
        <v>4994.62</v>
      </c>
      <c r="H86" s="577"/>
      <c r="I86" s="286">
        <v>6091</v>
      </c>
      <c r="J86" s="148">
        <f t="shared" si="3"/>
        <v>0.18</v>
      </c>
    </row>
    <row r="87" spans="1:10" x14ac:dyDescent="0.25">
      <c r="A87" s="824" t="s">
        <v>960</v>
      </c>
      <c r="B87" s="825" t="s">
        <v>960</v>
      </c>
      <c r="C87" s="246" t="s">
        <v>959</v>
      </c>
      <c r="D87" s="825" t="s">
        <v>960</v>
      </c>
      <c r="E87" s="825" t="s">
        <v>960</v>
      </c>
      <c r="F87" s="825" t="s">
        <v>960</v>
      </c>
      <c r="G87" s="493">
        <f t="shared" si="2"/>
        <v>8234.44</v>
      </c>
      <c r="H87" s="577"/>
      <c r="I87" s="286">
        <v>10042</v>
      </c>
      <c r="J87" s="148">
        <f t="shared" si="3"/>
        <v>0.18</v>
      </c>
    </row>
    <row r="88" spans="1:10" x14ac:dyDescent="0.25">
      <c r="A88" s="824" t="s">
        <v>902</v>
      </c>
      <c r="B88" s="825" t="s">
        <v>902</v>
      </c>
      <c r="C88" s="246" t="s">
        <v>522</v>
      </c>
      <c r="D88" s="825" t="s">
        <v>902</v>
      </c>
      <c r="E88" s="825" t="s">
        <v>902</v>
      </c>
      <c r="F88" s="825" t="s">
        <v>902</v>
      </c>
      <c r="G88" s="493">
        <f t="shared" si="2"/>
        <v>4994.62</v>
      </c>
      <c r="H88" s="577"/>
      <c r="I88" s="286">
        <v>6091</v>
      </c>
      <c r="J88" s="148">
        <f t="shared" si="3"/>
        <v>0.18</v>
      </c>
    </row>
    <row r="89" spans="1:10" x14ac:dyDescent="0.25">
      <c r="A89" s="824" t="s">
        <v>903</v>
      </c>
      <c r="B89" s="825" t="s">
        <v>903</v>
      </c>
      <c r="C89" s="246" t="s">
        <v>523</v>
      </c>
      <c r="D89" s="825" t="s">
        <v>903</v>
      </c>
      <c r="E89" s="825" t="s">
        <v>903</v>
      </c>
      <c r="F89" s="825" t="s">
        <v>903</v>
      </c>
      <c r="G89" s="493">
        <f t="shared" si="2"/>
        <v>4994.62</v>
      </c>
      <c r="H89" s="577"/>
      <c r="I89" s="286">
        <v>6091</v>
      </c>
      <c r="J89" s="148">
        <f t="shared" si="3"/>
        <v>0.18</v>
      </c>
    </row>
    <row r="90" spans="1:10" x14ac:dyDescent="0.25">
      <c r="A90" s="824" t="s">
        <v>904</v>
      </c>
      <c r="B90" s="825" t="s">
        <v>904</v>
      </c>
      <c r="C90" s="246" t="s">
        <v>524</v>
      </c>
      <c r="D90" s="825" t="s">
        <v>904</v>
      </c>
      <c r="E90" s="825" t="s">
        <v>904</v>
      </c>
      <c r="F90" s="825" t="s">
        <v>904</v>
      </c>
      <c r="G90" s="493">
        <f t="shared" si="2"/>
        <v>4994.62</v>
      </c>
      <c r="H90" s="577"/>
      <c r="I90" s="286">
        <v>6091</v>
      </c>
      <c r="J90" s="148">
        <f t="shared" si="3"/>
        <v>0.18</v>
      </c>
    </row>
    <row r="91" spans="1:10" x14ac:dyDescent="0.25">
      <c r="A91" s="824" t="s">
        <v>905</v>
      </c>
      <c r="B91" s="825" t="s">
        <v>905</v>
      </c>
      <c r="C91" s="246" t="s">
        <v>525</v>
      </c>
      <c r="D91" s="825" t="s">
        <v>905</v>
      </c>
      <c r="E91" s="825" t="s">
        <v>905</v>
      </c>
      <c r="F91" s="825" t="s">
        <v>905</v>
      </c>
      <c r="G91" s="493">
        <f t="shared" si="2"/>
        <v>4994.62</v>
      </c>
      <c r="H91" s="577"/>
      <c r="I91" s="286">
        <v>6091</v>
      </c>
      <c r="J91" s="148">
        <f t="shared" si="3"/>
        <v>0.18</v>
      </c>
    </row>
    <row r="92" spans="1:10" x14ac:dyDescent="0.25">
      <c r="A92" s="824" t="s">
        <v>961</v>
      </c>
      <c r="B92" s="825" t="s">
        <v>961</v>
      </c>
      <c r="C92" s="246" t="s">
        <v>537</v>
      </c>
      <c r="D92" s="825" t="s">
        <v>961</v>
      </c>
      <c r="E92" s="825" t="s">
        <v>961</v>
      </c>
      <c r="F92" s="825" t="s">
        <v>961</v>
      </c>
      <c r="G92" s="493">
        <f t="shared" si="2"/>
        <v>4994.62</v>
      </c>
      <c r="H92" s="577"/>
      <c r="I92" s="286">
        <v>6091</v>
      </c>
      <c r="J92" s="148">
        <f t="shared" si="3"/>
        <v>0.18</v>
      </c>
    </row>
    <row r="93" spans="1:10" x14ac:dyDescent="0.25">
      <c r="A93" s="824" t="s">
        <v>963</v>
      </c>
      <c r="B93" s="825" t="s">
        <v>963</v>
      </c>
      <c r="C93" s="246" t="s">
        <v>962</v>
      </c>
      <c r="D93" s="825" t="s">
        <v>963</v>
      </c>
      <c r="E93" s="825" t="s">
        <v>963</v>
      </c>
      <c r="F93" s="825" t="s">
        <v>963</v>
      </c>
      <c r="G93" s="493">
        <f t="shared" si="2"/>
        <v>6261.52</v>
      </c>
      <c r="H93" s="577"/>
      <c r="I93" s="286">
        <v>7636</v>
      </c>
      <c r="J93" s="148">
        <f t="shared" si="3"/>
        <v>0.18</v>
      </c>
    </row>
    <row r="94" spans="1:10" x14ac:dyDescent="0.25">
      <c r="A94" s="824" t="s">
        <v>965</v>
      </c>
      <c r="B94" s="825" t="s">
        <v>965</v>
      </c>
      <c r="C94" s="246" t="s">
        <v>964</v>
      </c>
      <c r="D94" s="825" t="s">
        <v>965</v>
      </c>
      <c r="E94" s="825" t="s">
        <v>965</v>
      </c>
      <c r="F94" s="825" t="s">
        <v>965</v>
      </c>
      <c r="G94" s="493">
        <f t="shared" si="2"/>
        <v>9389.82</v>
      </c>
      <c r="H94" s="577"/>
      <c r="I94" s="286">
        <v>11451</v>
      </c>
      <c r="J94" s="148">
        <f t="shared" si="3"/>
        <v>0.18</v>
      </c>
    </row>
    <row r="95" spans="1:10" x14ac:dyDescent="0.25">
      <c r="A95" s="824" t="s">
        <v>906</v>
      </c>
      <c r="B95" s="825" t="s">
        <v>906</v>
      </c>
      <c r="C95" s="246" t="s">
        <v>526</v>
      </c>
      <c r="D95" s="825" t="s">
        <v>906</v>
      </c>
      <c r="E95" s="825" t="s">
        <v>906</v>
      </c>
      <c r="F95" s="825" t="s">
        <v>906</v>
      </c>
      <c r="G95" s="493">
        <f t="shared" si="2"/>
        <v>6855.2</v>
      </c>
      <c r="H95" s="577"/>
      <c r="I95" s="286">
        <v>8360</v>
      </c>
      <c r="J95" s="148">
        <f t="shared" si="3"/>
        <v>0.18</v>
      </c>
    </row>
    <row r="96" spans="1:10" x14ac:dyDescent="0.25">
      <c r="A96" s="824" t="s">
        <v>907</v>
      </c>
      <c r="B96" s="825" t="s">
        <v>907</v>
      </c>
      <c r="C96" s="246" t="s">
        <v>527</v>
      </c>
      <c r="D96" s="825" t="s">
        <v>907</v>
      </c>
      <c r="E96" s="825" t="s">
        <v>907</v>
      </c>
      <c r="F96" s="825" t="s">
        <v>907</v>
      </c>
      <c r="G96" s="493">
        <f t="shared" si="2"/>
        <v>6855.2</v>
      </c>
      <c r="H96" s="577"/>
      <c r="I96" s="286">
        <v>8360</v>
      </c>
      <c r="J96" s="148">
        <f t="shared" si="3"/>
        <v>0.18</v>
      </c>
    </row>
    <row r="97" spans="1:10" x14ac:dyDescent="0.25">
      <c r="A97" s="824" t="s">
        <v>908</v>
      </c>
      <c r="B97" s="825" t="s">
        <v>908</v>
      </c>
      <c r="C97" s="246" t="s">
        <v>528</v>
      </c>
      <c r="D97" s="825" t="s">
        <v>908</v>
      </c>
      <c r="E97" s="825" t="s">
        <v>908</v>
      </c>
      <c r="F97" s="825" t="s">
        <v>908</v>
      </c>
      <c r="G97" s="493">
        <f t="shared" si="2"/>
        <v>6855.2</v>
      </c>
      <c r="H97" s="577"/>
      <c r="I97" s="286">
        <v>8360</v>
      </c>
      <c r="J97" s="148">
        <f t="shared" si="3"/>
        <v>0.18</v>
      </c>
    </row>
    <row r="98" spans="1:10" x14ac:dyDescent="0.25">
      <c r="A98" s="824" t="s">
        <v>909</v>
      </c>
      <c r="B98" s="825" t="s">
        <v>909</v>
      </c>
      <c r="C98" s="246" t="s">
        <v>529</v>
      </c>
      <c r="D98" s="825" t="s">
        <v>909</v>
      </c>
      <c r="E98" s="825" t="s">
        <v>909</v>
      </c>
      <c r="F98" s="825" t="s">
        <v>909</v>
      </c>
      <c r="G98" s="493">
        <f t="shared" si="2"/>
        <v>6855.2</v>
      </c>
      <c r="H98" s="577"/>
      <c r="I98" s="286">
        <v>8360</v>
      </c>
      <c r="J98" s="148">
        <f t="shared" si="3"/>
        <v>0.18</v>
      </c>
    </row>
    <row r="99" spans="1:10" x14ac:dyDescent="0.25">
      <c r="A99" s="824" t="s">
        <v>966</v>
      </c>
      <c r="B99" s="825" t="s">
        <v>966</v>
      </c>
      <c r="C99" s="246" t="s">
        <v>530</v>
      </c>
      <c r="D99" s="825" t="s">
        <v>966</v>
      </c>
      <c r="E99" s="825" t="s">
        <v>966</v>
      </c>
      <c r="F99" s="825" t="s">
        <v>966</v>
      </c>
      <c r="G99" s="493">
        <f t="shared" si="2"/>
        <v>6855.2</v>
      </c>
      <c r="H99" s="577"/>
      <c r="I99" s="286">
        <v>8360</v>
      </c>
      <c r="J99" s="148">
        <f t="shared" si="3"/>
        <v>0.18</v>
      </c>
    </row>
    <row r="100" spans="1:10" x14ac:dyDescent="0.25">
      <c r="A100" s="824" t="s">
        <v>968</v>
      </c>
      <c r="B100" s="825" t="s">
        <v>968</v>
      </c>
      <c r="C100" s="246" t="s">
        <v>967</v>
      </c>
      <c r="D100" s="825" t="s">
        <v>968</v>
      </c>
      <c r="E100" s="825" t="s">
        <v>968</v>
      </c>
      <c r="F100" s="825" t="s">
        <v>968</v>
      </c>
      <c r="G100" s="493">
        <f t="shared" si="2"/>
        <v>9389.82</v>
      </c>
      <c r="H100" s="577"/>
      <c r="I100" s="286">
        <v>11451</v>
      </c>
      <c r="J100" s="148">
        <f t="shared" si="3"/>
        <v>0.18</v>
      </c>
    </row>
    <row r="101" spans="1:10" x14ac:dyDescent="0.25">
      <c r="A101" s="824" t="s">
        <v>910</v>
      </c>
      <c r="B101" s="825" t="s">
        <v>910</v>
      </c>
      <c r="C101" s="246" t="s">
        <v>531</v>
      </c>
      <c r="D101" s="825" t="s">
        <v>910</v>
      </c>
      <c r="E101" s="825" t="s">
        <v>910</v>
      </c>
      <c r="F101" s="825" t="s">
        <v>910</v>
      </c>
      <c r="G101" s="493">
        <f t="shared" si="2"/>
        <v>6855.2</v>
      </c>
      <c r="H101" s="577"/>
      <c r="I101" s="286">
        <v>8360</v>
      </c>
      <c r="J101" s="148">
        <f t="shared" si="3"/>
        <v>0.18</v>
      </c>
    </row>
    <row r="102" spans="1:10" x14ac:dyDescent="0.25">
      <c r="A102" s="824" t="s">
        <v>911</v>
      </c>
      <c r="B102" s="825" t="s">
        <v>911</v>
      </c>
      <c r="C102" s="246" t="s">
        <v>532</v>
      </c>
      <c r="D102" s="825" t="s">
        <v>911</v>
      </c>
      <c r="E102" s="825" t="s">
        <v>911</v>
      </c>
      <c r="F102" s="825" t="s">
        <v>911</v>
      </c>
      <c r="G102" s="493">
        <f t="shared" si="2"/>
        <v>6855.2</v>
      </c>
      <c r="H102" s="577"/>
      <c r="I102" s="286">
        <v>8360</v>
      </c>
      <c r="J102" s="148">
        <f t="shared" si="3"/>
        <v>0.18</v>
      </c>
    </row>
    <row r="103" spans="1:10" x14ac:dyDescent="0.25">
      <c r="A103" s="824" t="s">
        <v>912</v>
      </c>
      <c r="B103" s="825" t="s">
        <v>912</v>
      </c>
      <c r="C103" s="246" t="s">
        <v>533</v>
      </c>
      <c r="D103" s="825" t="s">
        <v>912</v>
      </c>
      <c r="E103" s="825" t="s">
        <v>912</v>
      </c>
      <c r="F103" s="825" t="s">
        <v>912</v>
      </c>
      <c r="G103" s="493">
        <f t="shared" si="2"/>
        <v>6855.2</v>
      </c>
      <c r="H103" s="577"/>
      <c r="I103" s="286">
        <v>8360</v>
      </c>
      <c r="J103" s="148">
        <f t="shared" si="3"/>
        <v>0.18</v>
      </c>
    </row>
    <row r="104" spans="1:10" x14ac:dyDescent="0.25">
      <c r="A104" s="824" t="s">
        <v>913</v>
      </c>
      <c r="B104" s="825" t="s">
        <v>913</v>
      </c>
      <c r="C104" s="246" t="s">
        <v>534</v>
      </c>
      <c r="D104" s="825" t="s">
        <v>913</v>
      </c>
      <c r="E104" s="825" t="s">
        <v>913</v>
      </c>
      <c r="F104" s="825" t="s">
        <v>913</v>
      </c>
      <c r="G104" s="493">
        <f t="shared" si="2"/>
        <v>6855.2</v>
      </c>
      <c r="H104" s="577"/>
      <c r="I104" s="286">
        <v>8360</v>
      </c>
      <c r="J104" s="148">
        <f t="shared" si="3"/>
        <v>0.18</v>
      </c>
    </row>
    <row r="105" spans="1:10" x14ac:dyDescent="0.25">
      <c r="A105" s="824" t="s">
        <v>969</v>
      </c>
      <c r="B105" s="825" t="s">
        <v>969</v>
      </c>
      <c r="C105" s="246" t="s">
        <v>535</v>
      </c>
      <c r="D105" s="825" t="s">
        <v>969</v>
      </c>
      <c r="E105" s="825" t="s">
        <v>969</v>
      </c>
      <c r="F105" s="825" t="s">
        <v>969</v>
      </c>
      <c r="G105" s="493">
        <f t="shared" si="2"/>
        <v>6855.2</v>
      </c>
      <c r="H105" s="577"/>
      <c r="I105" s="286">
        <v>8360</v>
      </c>
      <c r="J105" s="148">
        <f t="shared" si="3"/>
        <v>0.18</v>
      </c>
    </row>
    <row r="106" spans="1:10" ht="15.75" thickBot="1" x14ac:dyDescent="0.3">
      <c r="A106" s="826" t="s">
        <v>970</v>
      </c>
      <c r="B106" s="827" t="s">
        <v>970</v>
      </c>
      <c r="C106" s="285" t="s">
        <v>712</v>
      </c>
      <c r="D106" s="827" t="s">
        <v>970</v>
      </c>
      <c r="E106" s="827" t="s">
        <v>970</v>
      </c>
      <c r="F106" s="827" t="s">
        <v>970</v>
      </c>
      <c r="G106" s="828">
        <f t="shared" si="2"/>
        <v>6518.18</v>
      </c>
      <c r="H106" s="829"/>
      <c r="I106" s="286">
        <v>7949</v>
      </c>
      <c r="J106" s="148">
        <f t="shared" si="3"/>
        <v>0.18</v>
      </c>
    </row>
  </sheetData>
  <mergeCells count="269">
    <mergeCell ref="A105:B105"/>
    <mergeCell ref="D105:F105"/>
    <mergeCell ref="G105:H105"/>
    <mergeCell ref="A106:B106"/>
    <mergeCell ref="D106:F106"/>
    <mergeCell ref="G106:H106"/>
    <mergeCell ref="A102:B102"/>
    <mergeCell ref="D102:F102"/>
    <mergeCell ref="G102:H102"/>
    <mergeCell ref="A103:B103"/>
    <mergeCell ref="D103:F103"/>
    <mergeCell ref="G103:H103"/>
    <mergeCell ref="A104:B104"/>
    <mergeCell ref="D104:F104"/>
    <mergeCell ref="G104:H104"/>
    <mergeCell ref="A99:B99"/>
    <mergeCell ref="D99:F99"/>
    <mergeCell ref="G99:H99"/>
    <mergeCell ref="A100:B100"/>
    <mergeCell ref="D100:F100"/>
    <mergeCell ref="G100:H100"/>
    <mergeCell ref="A101:B101"/>
    <mergeCell ref="D101:F101"/>
    <mergeCell ref="G101:H101"/>
    <mergeCell ref="A96:B96"/>
    <mergeCell ref="D96:F96"/>
    <mergeCell ref="G96:H96"/>
    <mergeCell ref="A97:B97"/>
    <mergeCell ref="D97:F97"/>
    <mergeCell ref="G97:H97"/>
    <mergeCell ref="A98:B98"/>
    <mergeCell ref="D98:F98"/>
    <mergeCell ref="G98:H98"/>
    <mergeCell ref="D92:F92"/>
    <mergeCell ref="D93:F93"/>
    <mergeCell ref="D94:F94"/>
    <mergeCell ref="D95:F95"/>
    <mergeCell ref="A92:B92"/>
    <mergeCell ref="A93:B93"/>
    <mergeCell ref="A94:B94"/>
    <mergeCell ref="A95:B95"/>
    <mergeCell ref="G92:H92"/>
    <mergeCell ref="G93:H93"/>
    <mergeCell ref="G94:H94"/>
    <mergeCell ref="G95:H95"/>
    <mergeCell ref="A90:B90"/>
    <mergeCell ref="D90:F90"/>
    <mergeCell ref="G90:H90"/>
    <mergeCell ref="A91:B91"/>
    <mergeCell ref="D91:F91"/>
    <mergeCell ref="G91:H91"/>
    <mergeCell ref="A88:B88"/>
    <mergeCell ref="D88:F88"/>
    <mergeCell ref="G88:H88"/>
    <mergeCell ref="A89:B89"/>
    <mergeCell ref="D89:F89"/>
    <mergeCell ref="G89:H89"/>
    <mergeCell ref="A86:B86"/>
    <mergeCell ref="D86:F86"/>
    <mergeCell ref="G86:H86"/>
    <mergeCell ref="A87:B87"/>
    <mergeCell ref="D87:F87"/>
    <mergeCell ref="G87:H87"/>
    <mergeCell ref="A84:B84"/>
    <mergeCell ref="D84:F84"/>
    <mergeCell ref="G84:H84"/>
    <mergeCell ref="A85:B85"/>
    <mergeCell ref="D85:F85"/>
    <mergeCell ref="G85:H85"/>
    <mergeCell ref="A82:B82"/>
    <mergeCell ref="D82:F82"/>
    <mergeCell ref="G82:H82"/>
    <mergeCell ref="A83:B83"/>
    <mergeCell ref="D83:F83"/>
    <mergeCell ref="G83:H83"/>
    <mergeCell ref="A80:B80"/>
    <mergeCell ref="D80:F80"/>
    <mergeCell ref="G80:H80"/>
    <mergeCell ref="A81:B81"/>
    <mergeCell ref="D81:F81"/>
    <mergeCell ref="G81:H81"/>
    <mergeCell ref="A78:B78"/>
    <mergeCell ref="D78:F78"/>
    <mergeCell ref="G78:H78"/>
    <mergeCell ref="A79:B79"/>
    <mergeCell ref="D79:F79"/>
    <mergeCell ref="G79:H79"/>
    <mergeCell ref="A76:B76"/>
    <mergeCell ref="D76:F76"/>
    <mergeCell ref="G76:H76"/>
    <mergeCell ref="A77:B77"/>
    <mergeCell ref="D77:F77"/>
    <mergeCell ref="G77:H77"/>
    <mergeCell ref="A74:B74"/>
    <mergeCell ref="D74:F74"/>
    <mergeCell ref="G74:H74"/>
    <mergeCell ref="A75:B75"/>
    <mergeCell ref="D75:F75"/>
    <mergeCell ref="G75:H75"/>
    <mergeCell ref="A72:B72"/>
    <mergeCell ref="D72:F72"/>
    <mergeCell ref="G72:H72"/>
    <mergeCell ref="A73:B73"/>
    <mergeCell ref="D73:F73"/>
    <mergeCell ref="G73:H73"/>
    <mergeCell ref="A70:B70"/>
    <mergeCell ref="D70:F70"/>
    <mergeCell ref="G70:H70"/>
    <mergeCell ref="A71:B71"/>
    <mergeCell ref="D71:F71"/>
    <mergeCell ref="G71:H71"/>
    <mergeCell ref="A68:B68"/>
    <mergeCell ref="D68:F68"/>
    <mergeCell ref="G68:H68"/>
    <mergeCell ref="A69:B69"/>
    <mergeCell ref="D69:F69"/>
    <mergeCell ref="G69:H69"/>
    <mergeCell ref="A66:B66"/>
    <mergeCell ref="D66:F66"/>
    <mergeCell ref="G66:H66"/>
    <mergeCell ref="A67:B67"/>
    <mergeCell ref="D67:F67"/>
    <mergeCell ref="G67:H67"/>
    <mergeCell ref="A64:B64"/>
    <mergeCell ref="D64:F64"/>
    <mergeCell ref="G64:H64"/>
    <mergeCell ref="A65:B65"/>
    <mergeCell ref="D65:F65"/>
    <mergeCell ref="G65:H65"/>
    <mergeCell ref="A62:B62"/>
    <mergeCell ref="D62:F62"/>
    <mergeCell ref="G62:H62"/>
    <mergeCell ref="A63:B63"/>
    <mergeCell ref="D63:F63"/>
    <mergeCell ref="G63:H63"/>
    <mergeCell ref="A60:B60"/>
    <mergeCell ref="D60:F60"/>
    <mergeCell ref="G60:H60"/>
    <mergeCell ref="A61:B61"/>
    <mergeCell ref="D61:F61"/>
    <mergeCell ref="G61:H61"/>
    <mergeCell ref="A58:B58"/>
    <mergeCell ref="D58:F58"/>
    <mergeCell ref="G58:H58"/>
    <mergeCell ref="A59:B59"/>
    <mergeCell ref="D59:F59"/>
    <mergeCell ref="G59:H59"/>
    <mergeCell ref="A56:B56"/>
    <mergeCell ref="D56:F56"/>
    <mergeCell ref="G56:H56"/>
    <mergeCell ref="A57:B57"/>
    <mergeCell ref="D57:F57"/>
    <mergeCell ref="G57:H57"/>
    <mergeCell ref="A54:B54"/>
    <mergeCell ref="D54:F54"/>
    <mergeCell ref="G54:H54"/>
    <mergeCell ref="A55:B55"/>
    <mergeCell ref="D55:F55"/>
    <mergeCell ref="G55:H55"/>
    <mergeCell ref="A45:B45"/>
    <mergeCell ref="D45:F45"/>
    <mergeCell ref="G45:H45"/>
    <mergeCell ref="A52:B53"/>
    <mergeCell ref="C52:C53"/>
    <mergeCell ref="D52:F53"/>
    <mergeCell ref="G52:H53"/>
    <mergeCell ref="A47:B47"/>
    <mergeCell ref="D47:F47"/>
    <mergeCell ref="G47:H47"/>
    <mergeCell ref="A43:B43"/>
    <mergeCell ref="D43:F43"/>
    <mergeCell ref="G43:H43"/>
    <mergeCell ref="A44:B44"/>
    <mergeCell ref="D44:F44"/>
    <mergeCell ref="G44:H44"/>
    <mergeCell ref="A46:B46"/>
    <mergeCell ref="D46:F46"/>
    <mergeCell ref="G46:H46"/>
    <mergeCell ref="A41:B41"/>
    <mergeCell ref="D41:F41"/>
    <mergeCell ref="G41:H41"/>
    <mergeCell ref="A42:B42"/>
    <mergeCell ref="D42:F42"/>
    <mergeCell ref="G42:H42"/>
    <mergeCell ref="A39:B39"/>
    <mergeCell ref="D39:F39"/>
    <mergeCell ref="G39:H39"/>
    <mergeCell ref="A40:B40"/>
    <mergeCell ref="D40:F40"/>
    <mergeCell ref="G40:H40"/>
    <mergeCell ref="A37:B37"/>
    <mergeCell ref="D37:F37"/>
    <mergeCell ref="G37:H37"/>
    <mergeCell ref="A38:B38"/>
    <mergeCell ref="D38:F38"/>
    <mergeCell ref="G38:H38"/>
    <mergeCell ref="A35:B35"/>
    <mergeCell ref="D35:F35"/>
    <mergeCell ref="G35:H35"/>
    <mergeCell ref="A36:B36"/>
    <mergeCell ref="D36:F36"/>
    <mergeCell ref="G36:H36"/>
    <mergeCell ref="A33:B33"/>
    <mergeCell ref="D33:F33"/>
    <mergeCell ref="G33:H33"/>
    <mergeCell ref="A34:B34"/>
    <mergeCell ref="D34:F34"/>
    <mergeCell ref="G34:H34"/>
    <mergeCell ref="A31:B31"/>
    <mergeCell ref="D31:F31"/>
    <mergeCell ref="G31:H31"/>
    <mergeCell ref="A32:B32"/>
    <mergeCell ref="D32:F32"/>
    <mergeCell ref="G32:H32"/>
    <mergeCell ref="A29:B29"/>
    <mergeCell ref="D29:F29"/>
    <mergeCell ref="G29:H29"/>
    <mergeCell ref="A30:B30"/>
    <mergeCell ref="D30:F30"/>
    <mergeCell ref="G30:H30"/>
    <mergeCell ref="A27:B27"/>
    <mergeCell ref="D27:F27"/>
    <mergeCell ref="G27:H27"/>
    <mergeCell ref="A28:B28"/>
    <mergeCell ref="D28:F28"/>
    <mergeCell ref="G28:H28"/>
    <mergeCell ref="A25:B26"/>
    <mergeCell ref="C25:C26"/>
    <mergeCell ref="D25:F26"/>
    <mergeCell ref="G25:H26"/>
    <mergeCell ref="A20:C20"/>
    <mergeCell ref="E20:H20"/>
    <mergeCell ref="A21:C21"/>
    <mergeCell ref="E21:H21"/>
    <mergeCell ref="A22:C22"/>
    <mergeCell ref="E22:H22"/>
    <mergeCell ref="A19:C19"/>
    <mergeCell ref="E19:H19"/>
    <mergeCell ref="A9:C9"/>
    <mergeCell ref="D9:E9"/>
    <mergeCell ref="G9:H9"/>
    <mergeCell ref="A15:D15"/>
    <mergeCell ref="A16:C16"/>
    <mergeCell ref="E16:H16"/>
    <mergeCell ref="A24:D24"/>
    <mergeCell ref="E24:F24"/>
    <mergeCell ref="G24:H24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D1:H2"/>
    <mergeCell ref="D4:H4"/>
    <mergeCell ref="D6:H6"/>
    <mergeCell ref="A8:C8"/>
    <mergeCell ref="D8:E8"/>
    <mergeCell ref="G8:H8"/>
    <mergeCell ref="A17:C17"/>
    <mergeCell ref="E17:H17"/>
    <mergeCell ref="A18:C18"/>
    <mergeCell ref="E18:H18"/>
  </mergeCells>
  <pageMargins left="0.7" right="0.7" top="0.75" bottom="0.75" header="0.3" footer="0.3"/>
  <pageSetup orientation="portrait" r:id="rId1"/>
  <headerFooter>
    <oddHeader>&amp;C&amp;16DOOSAN INFRACORE CONSTRUCTION EQUIPMENT PRICE PAGES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7"/>
  <sheetViews>
    <sheetView view="pageLayout" zoomScaleNormal="100" workbookViewId="0">
      <selection activeCell="G12" sqref="G12:H12"/>
    </sheetView>
  </sheetViews>
  <sheetFormatPr defaultRowHeight="15" x14ac:dyDescent="0.25"/>
  <cols>
    <col min="1" max="1" width="9.140625" style="149" customWidth="1"/>
    <col min="2" max="2" width="22.5703125" style="149" customWidth="1"/>
    <col min="3" max="3" width="12.5703125" style="149" customWidth="1"/>
    <col min="4" max="4" width="9.85546875" style="149" customWidth="1"/>
    <col min="5" max="5" width="9.140625" style="149"/>
    <col min="6" max="6" width="14.28515625" style="149" customWidth="1"/>
    <col min="7" max="7" width="5.85546875" style="149" customWidth="1"/>
    <col min="8" max="8" width="6.7109375" style="149" customWidth="1"/>
    <col min="9" max="9" width="10" style="149" hidden="1" customWidth="1"/>
    <col min="10" max="10" width="10.85546875" style="149" hidden="1" customWidth="1"/>
    <col min="11" max="11" width="9.140625" style="149" hidden="1" customWidth="1"/>
    <col min="12" max="12" width="9.140625" style="149" customWidth="1"/>
    <col min="13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5.75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6.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168" t="s">
        <v>174</v>
      </c>
      <c r="G8" s="550" t="s">
        <v>751</v>
      </c>
      <c r="H8" s="551"/>
    </row>
    <row r="9" spans="1:8" x14ac:dyDescent="0.25">
      <c r="A9" s="758" t="s">
        <v>1299</v>
      </c>
      <c r="B9" s="759" t="s">
        <v>1299</v>
      </c>
      <c r="C9" s="760" t="s">
        <v>1299</v>
      </c>
      <c r="D9" s="731" t="s">
        <v>239</v>
      </c>
      <c r="E9" s="731" t="s">
        <v>239</v>
      </c>
      <c r="F9" s="177">
        <f xml:space="preserve"> 'Price Index'!G11:G11</f>
        <v>0.18</v>
      </c>
      <c r="G9" s="732">
        <f>SUM('Price Index'!F59-'Price Index'!F59*'Price Index'!G11)</f>
        <v>134772.74</v>
      </c>
      <c r="H9" s="733"/>
    </row>
    <row r="10" spans="1:8" x14ac:dyDescent="0.25">
      <c r="A10" s="758" t="s">
        <v>1300</v>
      </c>
      <c r="B10" s="759" t="s">
        <v>1300</v>
      </c>
      <c r="C10" s="760" t="s">
        <v>1300</v>
      </c>
      <c r="D10" s="731" t="s">
        <v>349</v>
      </c>
      <c r="E10" s="731" t="s">
        <v>349</v>
      </c>
      <c r="F10" s="177">
        <f xml:space="preserve"> 'Price Index'!G11:G11</f>
        <v>0.18</v>
      </c>
      <c r="G10" s="732">
        <f>SUM('Price Index'!F60-'Price Index'!F60*'Price Index'!G11)</f>
        <v>157063.6856</v>
      </c>
      <c r="H10" s="733"/>
    </row>
    <row r="11" spans="1:8" x14ac:dyDescent="0.25">
      <c r="A11" s="758" t="s">
        <v>1301</v>
      </c>
      <c r="B11" s="759" t="s">
        <v>1301</v>
      </c>
      <c r="C11" s="760" t="s">
        <v>1301</v>
      </c>
      <c r="D11" s="731" t="s">
        <v>1289</v>
      </c>
      <c r="E11" s="731" t="s">
        <v>1289</v>
      </c>
      <c r="F11" s="177">
        <f xml:space="preserve"> 'Price Index'!G11:G11</f>
        <v>0.18</v>
      </c>
      <c r="G11" s="732">
        <f>SUM('Price Index'!F61-'Price Index'!F61*'Price Index'!G11)</f>
        <v>159698.73920000001</v>
      </c>
      <c r="H11" s="733"/>
    </row>
    <row r="12" spans="1:8" x14ac:dyDescent="0.25">
      <c r="A12" s="758" t="s">
        <v>1302</v>
      </c>
      <c r="B12" s="759" t="s">
        <v>1302</v>
      </c>
      <c r="C12" s="760" t="s">
        <v>1302</v>
      </c>
      <c r="D12" s="731" t="s">
        <v>1290</v>
      </c>
      <c r="E12" s="731" t="s">
        <v>1290</v>
      </c>
      <c r="F12" s="177">
        <f xml:space="preserve"> 'Price Index'!G11:G11</f>
        <v>0.18</v>
      </c>
      <c r="G12" s="732">
        <f>SUM('Price Index'!F62-'Price Index'!F62*'Price Index'!G11)</f>
        <v>172832.23639999999</v>
      </c>
      <c r="H12" s="733"/>
    </row>
    <row r="13" spans="1:8" ht="15.75" thickBot="1" x14ac:dyDescent="0.3">
      <c r="A13" s="762" t="s">
        <v>1303</v>
      </c>
      <c r="B13" s="763" t="s">
        <v>1303</v>
      </c>
      <c r="C13" s="764" t="s">
        <v>1303</v>
      </c>
      <c r="D13" s="765" t="s">
        <v>1296</v>
      </c>
      <c r="E13" s="765" t="s">
        <v>1296</v>
      </c>
      <c r="F13" s="169">
        <f xml:space="preserve"> 'Price Index'!G11:G11</f>
        <v>0.18</v>
      </c>
      <c r="G13" s="374">
        <f>SUM('Price Index'!F63-'Price Index'!F63*'Price Index'!G11)</f>
        <v>181727.8014</v>
      </c>
      <c r="H13" s="729"/>
    </row>
    <row r="14" spans="1:8" x14ac:dyDescent="0.25">
      <c r="A14" s="330"/>
      <c r="B14" s="330"/>
      <c r="C14" s="330"/>
      <c r="D14" s="330"/>
      <c r="E14" s="330"/>
      <c r="F14" s="331"/>
      <c r="G14" s="332"/>
      <c r="H14" s="333"/>
    </row>
    <row r="15" spans="1:8" ht="15.75" thickBot="1" x14ac:dyDescent="0.3"/>
    <row r="16" spans="1:8" ht="15.75" x14ac:dyDescent="0.25">
      <c r="A16" s="734" t="s">
        <v>175</v>
      </c>
      <c r="B16" s="735"/>
      <c r="C16" s="735"/>
      <c r="D16" s="735"/>
      <c r="E16" s="170"/>
      <c r="F16" s="170"/>
      <c r="G16" s="170"/>
      <c r="H16" s="171"/>
    </row>
    <row r="17" spans="1:11" x14ac:dyDescent="0.25">
      <c r="A17" s="736" t="s">
        <v>720</v>
      </c>
      <c r="B17" s="737"/>
      <c r="C17" s="737"/>
      <c r="D17" s="183"/>
      <c r="E17" s="738" t="s">
        <v>358</v>
      </c>
      <c r="F17" s="738"/>
      <c r="G17" s="738"/>
      <c r="H17" s="739"/>
    </row>
    <row r="18" spans="1:11" x14ac:dyDescent="0.25">
      <c r="A18" s="723" t="s">
        <v>270</v>
      </c>
      <c r="B18" s="724"/>
      <c r="C18" s="724"/>
      <c r="D18" s="162"/>
      <c r="E18" s="725" t="s">
        <v>343</v>
      </c>
      <c r="F18" s="725"/>
      <c r="G18" s="725"/>
      <c r="H18" s="726"/>
    </row>
    <row r="19" spans="1:11" x14ac:dyDescent="0.25">
      <c r="A19" s="723" t="s">
        <v>337</v>
      </c>
      <c r="B19" s="724"/>
      <c r="C19" s="724"/>
      <c r="D19" s="183"/>
      <c r="E19" s="725" t="s">
        <v>344</v>
      </c>
      <c r="F19" s="725"/>
      <c r="G19" s="725"/>
      <c r="H19" s="726"/>
    </row>
    <row r="20" spans="1:11" x14ac:dyDescent="0.25">
      <c r="A20" s="723" t="s">
        <v>717</v>
      </c>
      <c r="B20" s="724"/>
      <c r="C20" s="724"/>
      <c r="D20" s="163"/>
      <c r="E20" s="725" t="s">
        <v>373</v>
      </c>
      <c r="F20" s="725"/>
      <c r="G20" s="725"/>
      <c r="H20" s="726"/>
    </row>
    <row r="21" spans="1:11" x14ac:dyDescent="0.25">
      <c r="A21" s="723" t="s">
        <v>339</v>
      </c>
      <c r="B21" s="724"/>
      <c r="C21" s="724"/>
      <c r="D21" s="162"/>
      <c r="E21" s="725" t="s">
        <v>347</v>
      </c>
      <c r="F21" s="725"/>
      <c r="G21" s="725"/>
      <c r="H21" s="726"/>
    </row>
    <row r="22" spans="1:11" x14ac:dyDescent="0.25">
      <c r="A22" s="723" t="s">
        <v>340</v>
      </c>
      <c r="B22" s="724"/>
      <c r="C22" s="724"/>
      <c r="D22" s="163"/>
      <c r="E22" s="725" t="s">
        <v>348</v>
      </c>
      <c r="F22" s="725"/>
      <c r="G22" s="725"/>
      <c r="H22" s="726"/>
    </row>
    <row r="23" spans="1:11" ht="15.75" thickBot="1" x14ac:dyDescent="0.3">
      <c r="A23" s="740" t="s">
        <v>341</v>
      </c>
      <c r="B23" s="741"/>
      <c r="C23" s="741"/>
      <c r="D23" s="164"/>
      <c r="E23" s="742" t="s">
        <v>345</v>
      </c>
      <c r="F23" s="742"/>
      <c r="G23" s="742"/>
      <c r="H23" s="743"/>
    </row>
    <row r="24" spans="1:11" x14ac:dyDescent="0.25">
      <c r="A24" s="167"/>
      <c r="B24" s="167"/>
      <c r="C24" s="167"/>
      <c r="D24" s="167"/>
      <c r="E24" s="167"/>
      <c r="F24" s="172"/>
      <c r="G24" s="173"/>
      <c r="H24" s="173"/>
    </row>
    <row r="25" spans="1:11" ht="15.75" thickBot="1" x14ac:dyDescent="0.3">
      <c r="A25" s="767"/>
      <c r="B25" s="767"/>
      <c r="C25" s="767"/>
      <c r="D25" s="767"/>
      <c r="E25" s="767"/>
      <c r="F25" s="767"/>
      <c r="G25" s="767"/>
      <c r="H25" s="767"/>
    </row>
    <row r="26" spans="1:11" x14ac:dyDescent="0.25">
      <c r="A26" s="744" t="s">
        <v>205</v>
      </c>
      <c r="B26" s="745"/>
      <c r="C26" s="770" t="s">
        <v>234</v>
      </c>
      <c r="D26" s="750" t="s">
        <v>172</v>
      </c>
      <c r="E26" s="751"/>
      <c r="F26" s="745"/>
      <c r="G26" s="754" t="s">
        <v>751</v>
      </c>
      <c r="H26" s="755"/>
    </row>
    <row r="27" spans="1:11" ht="22.5" customHeight="1" thickBot="1" x14ac:dyDescent="0.3">
      <c r="A27" s="746"/>
      <c r="B27" s="747"/>
      <c r="C27" s="814"/>
      <c r="D27" s="752"/>
      <c r="E27" s="753"/>
      <c r="F27" s="747"/>
      <c r="G27" s="774"/>
      <c r="H27" s="775"/>
    </row>
    <row r="28" spans="1:11" x14ac:dyDescent="0.25">
      <c r="A28" s="673" t="s">
        <v>865</v>
      </c>
      <c r="B28" s="645" t="s">
        <v>865</v>
      </c>
      <c r="C28" s="216">
        <v>700</v>
      </c>
      <c r="D28" s="817" t="s">
        <v>867</v>
      </c>
      <c r="E28" s="786" t="s">
        <v>867</v>
      </c>
      <c r="F28" s="659" t="s">
        <v>867</v>
      </c>
      <c r="G28" s="573">
        <f>SUM(I28-I28*J28)</f>
        <v>-787.2</v>
      </c>
      <c r="H28" s="573"/>
      <c r="I28" s="277">
        <v>-960</v>
      </c>
      <c r="J28" s="280">
        <f xml:space="preserve"> F9</f>
        <v>0.18</v>
      </c>
      <c r="K28" s="148"/>
    </row>
    <row r="29" spans="1:11" x14ac:dyDescent="0.25">
      <c r="A29" s="830" t="s">
        <v>865</v>
      </c>
      <c r="B29" s="518" t="s">
        <v>865</v>
      </c>
      <c r="C29" s="245">
        <v>900</v>
      </c>
      <c r="D29" s="687" t="s">
        <v>917</v>
      </c>
      <c r="E29" s="688" t="s">
        <v>917</v>
      </c>
      <c r="F29" s="644" t="s">
        <v>917</v>
      </c>
      <c r="G29" s="492">
        <f>SUM(I29-I29*J29)</f>
        <v>1339.06</v>
      </c>
      <c r="H29" s="492"/>
      <c r="I29" s="277">
        <v>1633</v>
      </c>
      <c r="J29" s="280">
        <f xml:space="preserve"> J28</f>
        <v>0.18</v>
      </c>
      <c r="K29" s="148"/>
    </row>
    <row r="30" spans="1:11" x14ac:dyDescent="0.25">
      <c r="A30" s="670" t="s">
        <v>971</v>
      </c>
      <c r="B30" s="505" t="s">
        <v>971</v>
      </c>
      <c r="C30" s="245" t="s">
        <v>302</v>
      </c>
      <c r="D30" s="687" t="s">
        <v>871</v>
      </c>
      <c r="E30" s="688" t="s">
        <v>871</v>
      </c>
      <c r="F30" s="644" t="s">
        <v>871</v>
      </c>
      <c r="G30" s="492">
        <f t="shared" ref="G30:G45" si="0">SUM(I30-I30*J30)</f>
        <v>4920</v>
      </c>
      <c r="H30" s="492"/>
      <c r="I30" s="277">
        <v>6000</v>
      </c>
      <c r="J30" s="280">
        <f t="shared" ref="J30:J45" si="1" xml:space="preserve"> J29</f>
        <v>0.18</v>
      </c>
      <c r="K30" s="148"/>
    </row>
    <row r="31" spans="1:11" x14ac:dyDescent="0.25">
      <c r="A31" s="670" t="s">
        <v>869</v>
      </c>
      <c r="B31" s="505" t="s">
        <v>869</v>
      </c>
      <c r="C31" s="245" t="s">
        <v>303</v>
      </c>
      <c r="D31" s="687" t="s">
        <v>304</v>
      </c>
      <c r="E31" s="688" t="s">
        <v>304</v>
      </c>
      <c r="F31" s="644" t="s">
        <v>304</v>
      </c>
      <c r="G31" s="492">
        <f t="shared" si="0"/>
        <v>4920</v>
      </c>
      <c r="H31" s="492"/>
      <c r="I31" s="277">
        <v>6000</v>
      </c>
      <c r="J31" s="280">
        <f t="shared" si="1"/>
        <v>0.18</v>
      </c>
      <c r="K31" s="148"/>
    </row>
    <row r="32" spans="1:11" x14ac:dyDescent="0.25">
      <c r="A32" s="670" t="s">
        <v>868</v>
      </c>
      <c r="B32" s="505" t="s">
        <v>868</v>
      </c>
      <c r="C32" s="245" t="s">
        <v>305</v>
      </c>
      <c r="D32" s="687" t="s">
        <v>306</v>
      </c>
      <c r="E32" s="688" t="s">
        <v>306</v>
      </c>
      <c r="F32" s="644" t="s">
        <v>306</v>
      </c>
      <c r="G32" s="492">
        <f t="shared" si="0"/>
        <v>1508.8</v>
      </c>
      <c r="H32" s="492"/>
      <c r="I32" s="277">
        <v>1840</v>
      </c>
      <c r="J32" s="280">
        <f t="shared" si="1"/>
        <v>0.18</v>
      </c>
      <c r="K32" s="148"/>
    </row>
    <row r="33" spans="1:11" x14ac:dyDescent="0.25">
      <c r="A33" s="815" t="s">
        <v>918</v>
      </c>
      <c r="B33" s="816" t="s">
        <v>918</v>
      </c>
      <c r="C33" s="215" t="s">
        <v>374</v>
      </c>
      <c r="D33" s="831" t="s">
        <v>972</v>
      </c>
      <c r="E33" s="832" t="s">
        <v>972</v>
      </c>
      <c r="F33" s="833" t="s">
        <v>972</v>
      </c>
      <c r="G33" s="492">
        <f t="shared" si="0"/>
        <v>2525.6</v>
      </c>
      <c r="H33" s="492"/>
      <c r="I33" s="282">
        <v>3080</v>
      </c>
      <c r="J33" s="280">
        <f t="shared" si="1"/>
        <v>0.18</v>
      </c>
      <c r="K33" s="148"/>
    </row>
    <row r="34" spans="1:11" x14ac:dyDescent="0.25">
      <c r="A34" s="815" t="s">
        <v>308</v>
      </c>
      <c r="B34" s="816" t="s">
        <v>308</v>
      </c>
      <c r="C34" s="215" t="s">
        <v>309</v>
      </c>
      <c r="D34" s="831" t="s">
        <v>308</v>
      </c>
      <c r="E34" s="832" t="s">
        <v>308</v>
      </c>
      <c r="F34" s="833" t="s">
        <v>308</v>
      </c>
      <c r="G34" s="492">
        <f t="shared" si="0"/>
        <v>590.4</v>
      </c>
      <c r="H34" s="492"/>
      <c r="I34" s="282">
        <v>720</v>
      </c>
      <c r="J34" s="280">
        <f t="shared" si="1"/>
        <v>0.18</v>
      </c>
      <c r="K34" s="148"/>
    </row>
    <row r="35" spans="1:11" x14ac:dyDescent="0.25">
      <c r="A35" s="815" t="s">
        <v>193</v>
      </c>
      <c r="B35" s="816" t="s">
        <v>193</v>
      </c>
      <c r="C35" s="215" t="s">
        <v>194</v>
      </c>
      <c r="D35" s="831" t="s">
        <v>193</v>
      </c>
      <c r="E35" s="832" t="s">
        <v>193</v>
      </c>
      <c r="F35" s="833" t="s">
        <v>193</v>
      </c>
      <c r="G35" s="492">
        <f t="shared" si="0"/>
        <v>314.06</v>
      </c>
      <c r="H35" s="492"/>
      <c r="I35" s="282">
        <v>383</v>
      </c>
      <c r="J35" s="280">
        <f t="shared" si="1"/>
        <v>0.18</v>
      </c>
      <c r="K35" s="148"/>
    </row>
    <row r="36" spans="1:11" x14ac:dyDescent="0.25">
      <c r="A36" s="815" t="s">
        <v>538</v>
      </c>
      <c r="B36" s="816" t="s">
        <v>538</v>
      </c>
      <c r="C36" s="215" t="s">
        <v>310</v>
      </c>
      <c r="D36" s="831" t="s">
        <v>311</v>
      </c>
      <c r="E36" s="832" t="s">
        <v>311</v>
      </c>
      <c r="F36" s="833" t="s">
        <v>311</v>
      </c>
      <c r="G36" s="492">
        <f t="shared" si="0"/>
        <v>218.94</v>
      </c>
      <c r="H36" s="492"/>
      <c r="I36" s="282">
        <v>267</v>
      </c>
      <c r="J36" s="280">
        <f t="shared" si="1"/>
        <v>0.18</v>
      </c>
      <c r="K36" s="148"/>
    </row>
    <row r="37" spans="1:11" x14ac:dyDescent="0.25">
      <c r="A37" s="815" t="s">
        <v>873</v>
      </c>
      <c r="B37" s="816" t="s">
        <v>873</v>
      </c>
      <c r="C37" s="215" t="s">
        <v>312</v>
      </c>
      <c r="D37" s="831" t="s">
        <v>313</v>
      </c>
      <c r="E37" s="832" t="s">
        <v>313</v>
      </c>
      <c r="F37" s="833" t="s">
        <v>313</v>
      </c>
      <c r="G37" s="492">
        <f t="shared" si="0"/>
        <v>2132</v>
      </c>
      <c r="H37" s="492"/>
      <c r="I37" s="282">
        <v>2600</v>
      </c>
      <c r="J37" s="280">
        <f t="shared" si="1"/>
        <v>0.18</v>
      </c>
      <c r="K37" s="148"/>
    </row>
    <row r="38" spans="1:11" x14ac:dyDescent="0.25">
      <c r="A38" s="815" t="s">
        <v>872</v>
      </c>
      <c r="B38" s="816" t="s">
        <v>872</v>
      </c>
      <c r="C38" s="215" t="s">
        <v>179</v>
      </c>
      <c r="D38" s="831" t="s">
        <v>314</v>
      </c>
      <c r="E38" s="832" t="s">
        <v>314</v>
      </c>
      <c r="F38" s="833" t="s">
        <v>314</v>
      </c>
      <c r="G38" s="492">
        <f t="shared" si="0"/>
        <v>918.4</v>
      </c>
      <c r="H38" s="492"/>
      <c r="I38" s="282">
        <v>1120</v>
      </c>
      <c r="J38" s="280">
        <f t="shared" si="1"/>
        <v>0.18</v>
      </c>
      <c r="K38" s="148"/>
    </row>
    <row r="39" spans="1:11" x14ac:dyDescent="0.25">
      <c r="A39" s="815" t="s">
        <v>874</v>
      </c>
      <c r="B39" s="816" t="s">
        <v>874</v>
      </c>
      <c r="C39" s="215" t="s">
        <v>315</v>
      </c>
      <c r="D39" s="831" t="s">
        <v>316</v>
      </c>
      <c r="E39" s="832" t="s">
        <v>316</v>
      </c>
      <c r="F39" s="833" t="s">
        <v>316</v>
      </c>
      <c r="G39" s="492">
        <f t="shared" si="0"/>
        <v>557.6</v>
      </c>
      <c r="H39" s="492"/>
      <c r="I39" s="282">
        <v>680</v>
      </c>
      <c r="J39" s="280">
        <f t="shared" si="1"/>
        <v>0.18</v>
      </c>
      <c r="K39" s="148"/>
    </row>
    <row r="40" spans="1:11" x14ac:dyDescent="0.25">
      <c r="A40" s="815" t="s">
        <v>874</v>
      </c>
      <c r="B40" s="816" t="s">
        <v>874</v>
      </c>
      <c r="C40" s="215" t="s">
        <v>317</v>
      </c>
      <c r="D40" s="831" t="s">
        <v>318</v>
      </c>
      <c r="E40" s="832" t="s">
        <v>318</v>
      </c>
      <c r="F40" s="833" t="s">
        <v>318</v>
      </c>
      <c r="G40" s="492">
        <f t="shared" si="0"/>
        <v>918.4</v>
      </c>
      <c r="H40" s="492"/>
      <c r="I40" s="282">
        <v>1120</v>
      </c>
      <c r="J40" s="280">
        <f t="shared" si="1"/>
        <v>0.18</v>
      </c>
      <c r="K40" s="148"/>
    </row>
    <row r="41" spans="1:11" x14ac:dyDescent="0.25">
      <c r="A41" s="815" t="s">
        <v>197</v>
      </c>
      <c r="B41" s="816" t="s">
        <v>197</v>
      </c>
      <c r="C41" s="215" t="s">
        <v>198</v>
      </c>
      <c r="D41" s="831" t="s">
        <v>197</v>
      </c>
      <c r="E41" s="832" t="s">
        <v>197</v>
      </c>
      <c r="F41" s="833" t="s">
        <v>197</v>
      </c>
      <c r="G41" s="492">
        <f t="shared" si="0"/>
        <v>360.8</v>
      </c>
      <c r="H41" s="492"/>
      <c r="I41" s="282">
        <v>440</v>
      </c>
      <c r="J41" s="280">
        <f t="shared" si="1"/>
        <v>0.18</v>
      </c>
      <c r="K41" s="148"/>
    </row>
    <row r="42" spans="1:11" x14ac:dyDescent="0.25">
      <c r="A42" s="815" t="s">
        <v>319</v>
      </c>
      <c r="B42" s="816" t="s">
        <v>319</v>
      </c>
      <c r="C42" s="215" t="s">
        <v>320</v>
      </c>
      <c r="D42" s="831" t="s">
        <v>319</v>
      </c>
      <c r="E42" s="832" t="s">
        <v>319</v>
      </c>
      <c r="F42" s="833" t="s">
        <v>319</v>
      </c>
      <c r="G42" s="492">
        <f t="shared" si="0"/>
        <v>196.8</v>
      </c>
      <c r="H42" s="492"/>
      <c r="I42" s="282">
        <v>240</v>
      </c>
      <c r="J42" s="280">
        <f t="shared" si="1"/>
        <v>0.18</v>
      </c>
      <c r="K42" s="148"/>
    </row>
    <row r="43" spans="1:11" x14ac:dyDescent="0.25">
      <c r="A43" s="815" t="s">
        <v>738</v>
      </c>
      <c r="B43" s="816" t="s">
        <v>738</v>
      </c>
      <c r="C43" s="215" t="s">
        <v>203</v>
      </c>
      <c r="D43" s="831" t="s">
        <v>321</v>
      </c>
      <c r="E43" s="832" t="s">
        <v>321</v>
      </c>
      <c r="F43" s="833" t="s">
        <v>321</v>
      </c>
      <c r="G43" s="492">
        <f t="shared" si="0"/>
        <v>557.6</v>
      </c>
      <c r="H43" s="492"/>
      <c r="I43" s="282">
        <v>680</v>
      </c>
      <c r="J43" s="280">
        <f t="shared" si="1"/>
        <v>0.18</v>
      </c>
      <c r="K43" s="148"/>
    </row>
    <row r="44" spans="1:11" ht="15" hidden="1" customHeight="1" x14ac:dyDescent="0.25">
      <c r="A44" s="815" t="s">
        <v>774</v>
      </c>
      <c r="B44" s="816" t="s">
        <v>774</v>
      </c>
      <c r="C44" s="215" t="s">
        <v>322</v>
      </c>
      <c r="D44" s="831" t="s">
        <v>323</v>
      </c>
      <c r="E44" s="832" t="s">
        <v>323</v>
      </c>
      <c r="F44" s="833" t="s">
        <v>323</v>
      </c>
      <c r="G44" s="492">
        <f t="shared" si="0"/>
        <v>2501</v>
      </c>
      <c r="H44" s="492"/>
      <c r="I44" s="282">
        <v>3050</v>
      </c>
      <c r="J44" s="280">
        <f t="shared" si="1"/>
        <v>0.18</v>
      </c>
      <c r="K44" s="148"/>
    </row>
    <row r="45" spans="1:11" x14ac:dyDescent="0.25">
      <c r="A45" s="815" t="s">
        <v>324</v>
      </c>
      <c r="B45" s="816" t="s">
        <v>324</v>
      </c>
      <c r="C45" s="215" t="s">
        <v>325</v>
      </c>
      <c r="D45" s="831" t="s">
        <v>324</v>
      </c>
      <c r="E45" s="832" t="s">
        <v>324</v>
      </c>
      <c r="F45" s="833" t="s">
        <v>324</v>
      </c>
      <c r="G45" s="492">
        <f t="shared" si="0"/>
        <v>3744.94</v>
      </c>
      <c r="H45" s="492"/>
      <c r="I45" s="282">
        <v>4567</v>
      </c>
      <c r="J45" s="280">
        <f t="shared" si="1"/>
        <v>0.18</v>
      </c>
      <c r="K45" s="148"/>
    </row>
    <row r="46" spans="1:11" ht="15" customHeight="1" x14ac:dyDescent="0.25">
      <c r="C46" s="167"/>
    </row>
    <row r="51" spans="1:11" ht="15.75" thickBot="1" x14ac:dyDescent="0.3"/>
    <row r="52" spans="1:11" x14ac:dyDescent="0.25">
      <c r="A52" s="604" t="s">
        <v>227</v>
      </c>
      <c r="B52" s="605"/>
      <c r="C52" s="608" t="s">
        <v>234</v>
      </c>
      <c r="D52" s="610" t="s">
        <v>172</v>
      </c>
      <c r="E52" s="611"/>
      <c r="F52" s="612"/>
      <c r="G52" s="703" t="s">
        <v>751</v>
      </c>
      <c r="H52" s="704"/>
    </row>
    <row r="53" spans="1:11" ht="15.75" thickBot="1" x14ac:dyDescent="0.3">
      <c r="A53" s="606"/>
      <c r="B53" s="607"/>
      <c r="C53" s="609"/>
      <c r="D53" s="613"/>
      <c r="E53" s="614"/>
      <c r="F53" s="615"/>
      <c r="G53" s="705"/>
      <c r="H53" s="706"/>
    </row>
    <row r="54" spans="1:11" x14ac:dyDescent="0.25">
      <c r="A54" s="673" t="s">
        <v>222</v>
      </c>
      <c r="B54" s="645" t="s">
        <v>222</v>
      </c>
      <c r="C54" s="235" t="s">
        <v>327</v>
      </c>
      <c r="D54" s="645" t="s">
        <v>222</v>
      </c>
      <c r="E54" s="645" t="s">
        <v>222</v>
      </c>
      <c r="F54" s="645" t="s">
        <v>222</v>
      </c>
      <c r="G54" s="573">
        <f>SUM(I54-I54*J54)</f>
        <v>107.13300000000001</v>
      </c>
      <c r="H54" s="574"/>
      <c r="I54" s="262">
        <v>130.65</v>
      </c>
      <c r="J54" s="280">
        <f xml:space="preserve"> J42</f>
        <v>0.18</v>
      </c>
      <c r="K54" s="148"/>
    </row>
    <row r="55" spans="1:11" x14ac:dyDescent="0.25">
      <c r="A55" s="670" t="s">
        <v>973</v>
      </c>
      <c r="B55" s="505" t="s">
        <v>973</v>
      </c>
      <c r="C55" s="228">
        <v>19405984</v>
      </c>
      <c r="D55" s="505" t="s">
        <v>973</v>
      </c>
      <c r="E55" s="505" t="s">
        <v>973</v>
      </c>
      <c r="F55" s="505" t="s">
        <v>973</v>
      </c>
      <c r="G55" s="493">
        <f>SUM(I55-I55*J55)</f>
        <v>10004</v>
      </c>
      <c r="H55" s="577"/>
      <c r="I55" s="257">
        <v>12200</v>
      </c>
      <c r="J55" s="280">
        <f xml:space="preserve"> J54</f>
        <v>0.18</v>
      </c>
      <c r="K55" s="148"/>
    </row>
    <row r="56" spans="1:11" x14ac:dyDescent="0.25">
      <c r="A56" s="670" t="s">
        <v>487</v>
      </c>
      <c r="B56" s="505" t="s">
        <v>487</v>
      </c>
      <c r="C56" s="228">
        <v>19406446</v>
      </c>
      <c r="D56" s="505" t="s">
        <v>487</v>
      </c>
      <c r="E56" s="505" t="s">
        <v>487</v>
      </c>
      <c r="F56" s="505" t="s">
        <v>487</v>
      </c>
      <c r="G56" s="493">
        <f t="shared" ref="G56:G107" si="2">SUM(I56-I56*J56)</f>
        <v>42705.599999999999</v>
      </c>
      <c r="H56" s="577"/>
      <c r="I56" s="257">
        <v>52080</v>
      </c>
      <c r="J56" s="280">
        <f t="shared" ref="J56:J107" si="3" xml:space="preserve"> J55</f>
        <v>0.18</v>
      </c>
      <c r="K56" s="148"/>
    </row>
    <row r="57" spans="1:11" x14ac:dyDescent="0.25">
      <c r="A57" s="670" t="s">
        <v>923</v>
      </c>
      <c r="B57" s="505" t="s">
        <v>923</v>
      </c>
      <c r="C57" s="228">
        <v>7238239</v>
      </c>
      <c r="D57" s="505" t="s">
        <v>923</v>
      </c>
      <c r="E57" s="505" t="s">
        <v>923</v>
      </c>
      <c r="F57" s="505" t="s">
        <v>923</v>
      </c>
      <c r="G57" s="493">
        <f t="shared" si="2"/>
        <v>2175.46</v>
      </c>
      <c r="H57" s="577"/>
      <c r="I57" s="257">
        <v>2653</v>
      </c>
      <c r="J57" s="280">
        <f t="shared" si="3"/>
        <v>0.18</v>
      </c>
      <c r="K57" s="148"/>
    </row>
    <row r="58" spans="1:11" x14ac:dyDescent="0.25">
      <c r="A58" s="670" t="s">
        <v>974</v>
      </c>
      <c r="B58" s="505" t="s">
        <v>974</v>
      </c>
      <c r="C58" s="228">
        <v>86701778</v>
      </c>
      <c r="D58" s="505" t="s">
        <v>974</v>
      </c>
      <c r="E58" s="505" t="s">
        <v>974</v>
      </c>
      <c r="F58" s="505" t="s">
        <v>974</v>
      </c>
      <c r="G58" s="493">
        <f t="shared" si="2"/>
        <v>36002.92</v>
      </c>
      <c r="H58" s="577"/>
      <c r="I58" s="257">
        <v>43906</v>
      </c>
      <c r="J58" s="280">
        <f t="shared" si="3"/>
        <v>0.18</v>
      </c>
      <c r="K58" s="148"/>
    </row>
    <row r="59" spans="1:11" x14ac:dyDescent="0.25">
      <c r="A59" s="670" t="s">
        <v>485</v>
      </c>
      <c r="B59" s="505" t="s">
        <v>485</v>
      </c>
      <c r="C59" s="228" t="s">
        <v>375</v>
      </c>
      <c r="D59" s="505" t="s">
        <v>485</v>
      </c>
      <c r="E59" s="505" t="s">
        <v>485</v>
      </c>
      <c r="F59" s="505" t="s">
        <v>485</v>
      </c>
      <c r="G59" s="493">
        <f t="shared" si="2"/>
        <v>3311.98</v>
      </c>
      <c r="H59" s="577"/>
      <c r="I59" s="257">
        <v>4039</v>
      </c>
      <c r="J59" s="280">
        <f t="shared" si="3"/>
        <v>0.18</v>
      </c>
      <c r="K59" s="148"/>
    </row>
    <row r="60" spans="1:11" x14ac:dyDescent="0.25">
      <c r="A60" s="670" t="s">
        <v>975</v>
      </c>
      <c r="B60" s="505" t="s">
        <v>975</v>
      </c>
      <c r="C60" s="228" t="s">
        <v>376</v>
      </c>
      <c r="D60" s="505" t="s">
        <v>975</v>
      </c>
      <c r="E60" s="505" t="s">
        <v>975</v>
      </c>
      <c r="F60" s="505" t="s">
        <v>975</v>
      </c>
      <c r="G60" s="493">
        <f t="shared" si="2"/>
        <v>3507.96</v>
      </c>
      <c r="H60" s="577"/>
      <c r="I60" s="257">
        <v>4278</v>
      </c>
      <c r="J60" s="280">
        <f t="shared" si="3"/>
        <v>0.18</v>
      </c>
      <c r="K60" s="148"/>
    </row>
    <row r="61" spans="1:11" x14ac:dyDescent="0.25">
      <c r="A61" s="670" t="s">
        <v>976</v>
      </c>
      <c r="B61" s="505" t="s">
        <v>976</v>
      </c>
      <c r="C61" s="228" t="s">
        <v>377</v>
      </c>
      <c r="D61" s="505" t="s">
        <v>976</v>
      </c>
      <c r="E61" s="505" t="s">
        <v>976</v>
      </c>
      <c r="F61" s="505" t="s">
        <v>976</v>
      </c>
      <c r="G61" s="493">
        <f t="shared" si="2"/>
        <v>2957.74</v>
      </c>
      <c r="H61" s="577"/>
      <c r="I61" s="257">
        <v>3607</v>
      </c>
      <c r="J61" s="280">
        <f t="shared" si="3"/>
        <v>0.18</v>
      </c>
      <c r="K61" s="148"/>
    </row>
    <row r="62" spans="1:11" x14ac:dyDescent="0.25">
      <c r="A62" s="670" t="s">
        <v>977</v>
      </c>
      <c r="B62" s="505" t="s">
        <v>977</v>
      </c>
      <c r="C62" s="228" t="s">
        <v>384</v>
      </c>
      <c r="D62" s="505" t="s">
        <v>977</v>
      </c>
      <c r="E62" s="505" t="s">
        <v>977</v>
      </c>
      <c r="F62" s="505" t="s">
        <v>977</v>
      </c>
      <c r="G62" s="493">
        <f t="shared" si="2"/>
        <v>3225.06</v>
      </c>
      <c r="H62" s="577"/>
      <c r="I62" s="257">
        <v>3933</v>
      </c>
      <c r="J62" s="280">
        <f t="shared" si="3"/>
        <v>0.18</v>
      </c>
      <c r="K62" s="148"/>
    </row>
    <row r="63" spans="1:11" ht="15" customHeight="1" x14ac:dyDescent="0.25">
      <c r="A63" s="670" t="s">
        <v>978</v>
      </c>
      <c r="B63" s="505" t="s">
        <v>978</v>
      </c>
      <c r="C63" s="228" t="s">
        <v>378</v>
      </c>
      <c r="D63" s="505" t="s">
        <v>978</v>
      </c>
      <c r="E63" s="505" t="s">
        <v>978</v>
      </c>
      <c r="F63" s="505" t="s">
        <v>978</v>
      </c>
      <c r="G63" s="493">
        <f t="shared" si="2"/>
        <v>3392.34</v>
      </c>
      <c r="H63" s="577"/>
      <c r="I63" s="257">
        <v>4137</v>
      </c>
      <c r="J63" s="280">
        <f t="shared" si="3"/>
        <v>0.18</v>
      </c>
      <c r="K63" s="148"/>
    </row>
    <row r="64" spans="1:11" ht="22.5" customHeight="1" x14ac:dyDescent="0.25">
      <c r="A64" s="670" t="s">
        <v>980</v>
      </c>
      <c r="B64" s="505" t="s">
        <v>980</v>
      </c>
      <c r="C64" s="228" t="s">
        <v>979</v>
      </c>
      <c r="D64" s="505" t="s">
        <v>980</v>
      </c>
      <c r="E64" s="505" t="s">
        <v>980</v>
      </c>
      <c r="F64" s="505" t="s">
        <v>980</v>
      </c>
      <c r="G64" s="493">
        <f t="shared" si="2"/>
        <v>6250.8600000000006</v>
      </c>
      <c r="H64" s="577"/>
      <c r="I64" s="257">
        <v>7623</v>
      </c>
      <c r="J64" s="280">
        <f t="shared" si="3"/>
        <v>0.18</v>
      </c>
      <c r="K64" s="148"/>
    </row>
    <row r="65" spans="1:11" ht="15" customHeight="1" x14ac:dyDescent="0.25">
      <c r="A65" s="670" t="s">
        <v>981</v>
      </c>
      <c r="B65" s="505" t="s">
        <v>981</v>
      </c>
      <c r="C65" s="228" t="s">
        <v>687</v>
      </c>
      <c r="D65" s="505" t="s">
        <v>981</v>
      </c>
      <c r="E65" s="505" t="s">
        <v>981</v>
      </c>
      <c r="F65" s="505" t="s">
        <v>981</v>
      </c>
      <c r="G65" s="493">
        <f t="shared" si="2"/>
        <v>5320.98</v>
      </c>
      <c r="H65" s="577"/>
      <c r="I65" s="257">
        <v>6489</v>
      </c>
      <c r="J65" s="280">
        <f t="shared" si="3"/>
        <v>0.18</v>
      </c>
      <c r="K65" s="148"/>
    </row>
    <row r="66" spans="1:11" ht="15" customHeight="1" x14ac:dyDescent="0.25">
      <c r="A66" s="670" t="s">
        <v>983</v>
      </c>
      <c r="B66" s="505" t="s">
        <v>983</v>
      </c>
      <c r="C66" s="228" t="s">
        <v>982</v>
      </c>
      <c r="D66" s="505" t="s">
        <v>983</v>
      </c>
      <c r="E66" s="505" t="s">
        <v>983</v>
      </c>
      <c r="F66" s="505" t="s">
        <v>983</v>
      </c>
      <c r="G66" s="493">
        <f t="shared" si="2"/>
        <v>5320.98</v>
      </c>
      <c r="H66" s="577"/>
      <c r="I66" s="257">
        <v>6489</v>
      </c>
      <c r="J66" s="280">
        <f t="shared" si="3"/>
        <v>0.18</v>
      </c>
      <c r="K66" s="148"/>
    </row>
    <row r="67" spans="1:11" ht="15" customHeight="1" x14ac:dyDescent="0.25">
      <c r="A67" s="670" t="s">
        <v>984</v>
      </c>
      <c r="B67" s="505" t="s">
        <v>984</v>
      </c>
      <c r="C67" s="228" t="s">
        <v>688</v>
      </c>
      <c r="D67" s="505" t="s">
        <v>984</v>
      </c>
      <c r="E67" s="505" t="s">
        <v>984</v>
      </c>
      <c r="F67" s="505" t="s">
        <v>984</v>
      </c>
      <c r="G67" s="493">
        <f t="shared" si="2"/>
        <v>5576</v>
      </c>
      <c r="H67" s="577"/>
      <c r="I67" s="257">
        <v>6800</v>
      </c>
      <c r="J67" s="280">
        <f t="shared" si="3"/>
        <v>0.18</v>
      </c>
      <c r="K67" s="148"/>
    </row>
    <row r="68" spans="1:11" x14ac:dyDescent="0.25">
      <c r="A68" s="670" t="s">
        <v>986</v>
      </c>
      <c r="B68" s="505" t="s">
        <v>986</v>
      </c>
      <c r="C68" s="228" t="s">
        <v>985</v>
      </c>
      <c r="D68" s="505" t="s">
        <v>986</v>
      </c>
      <c r="E68" s="505" t="s">
        <v>986</v>
      </c>
      <c r="F68" s="505" t="s">
        <v>986</v>
      </c>
      <c r="G68" s="493">
        <f t="shared" si="2"/>
        <v>5576</v>
      </c>
      <c r="H68" s="577"/>
      <c r="I68" s="257">
        <v>6800</v>
      </c>
      <c r="J68" s="280">
        <f t="shared" si="3"/>
        <v>0.18</v>
      </c>
      <c r="K68" s="148"/>
    </row>
    <row r="69" spans="1:11" x14ac:dyDescent="0.25">
      <c r="A69" s="670" t="s">
        <v>987</v>
      </c>
      <c r="B69" s="505" t="s">
        <v>987</v>
      </c>
      <c r="C69" s="228" t="s">
        <v>379</v>
      </c>
      <c r="D69" s="505" t="s">
        <v>987</v>
      </c>
      <c r="E69" s="505" t="s">
        <v>987</v>
      </c>
      <c r="F69" s="505" t="s">
        <v>987</v>
      </c>
      <c r="G69" s="493">
        <f t="shared" si="2"/>
        <v>3704.76</v>
      </c>
      <c r="H69" s="577"/>
      <c r="I69" s="257">
        <v>4518</v>
      </c>
      <c r="J69" s="280">
        <f t="shared" si="3"/>
        <v>0.18</v>
      </c>
      <c r="K69" s="148"/>
    </row>
    <row r="70" spans="1:11" x14ac:dyDescent="0.25">
      <c r="A70" s="670" t="s">
        <v>989</v>
      </c>
      <c r="B70" s="505" t="s">
        <v>989</v>
      </c>
      <c r="C70" s="228" t="s">
        <v>988</v>
      </c>
      <c r="D70" s="505" t="s">
        <v>989</v>
      </c>
      <c r="E70" s="505" t="s">
        <v>989</v>
      </c>
      <c r="F70" s="505" t="s">
        <v>989</v>
      </c>
      <c r="G70" s="493">
        <f t="shared" si="2"/>
        <v>3704.76</v>
      </c>
      <c r="H70" s="577"/>
      <c r="I70" s="257">
        <v>4518</v>
      </c>
      <c r="J70" s="280">
        <f t="shared" si="3"/>
        <v>0.18</v>
      </c>
      <c r="K70" s="148"/>
    </row>
    <row r="71" spans="1:11" x14ac:dyDescent="0.25">
      <c r="A71" s="670" t="s">
        <v>990</v>
      </c>
      <c r="B71" s="505" t="s">
        <v>990</v>
      </c>
      <c r="C71" s="228" t="s">
        <v>380</v>
      </c>
      <c r="D71" s="505" t="s">
        <v>990</v>
      </c>
      <c r="E71" s="505" t="s">
        <v>990</v>
      </c>
      <c r="F71" s="505" t="s">
        <v>990</v>
      </c>
      <c r="G71" s="493">
        <f t="shared" si="2"/>
        <v>3982.74</v>
      </c>
      <c r="H71" s="577"/>
      <c r="I71" s="257">
        <v>4857</v>
      </c>
      <c r="J71" s="280">
        <f t="shared" si="3"/>
        <v>0.18</v>
      </c>
      <c r="K71" s="148"/>
    </row>
    <row r="72" spans="1:11" x14ac:dyDescent="0.25">
      <c r="A72" s="670" t="s">
        <v>992</v>
      </c>
      <c r="B72" s="505" t="s">
        <v>992</v>
      </c>
      <c r="C72" s="228" t="s">
        <v>991</v>
      </c>
      <c r="D72" s="505" t="s">
        <v>992</v>
      </c>
      <c r="E72" s="505" t="s">
        <v>992</v>
      </c>
      <c r="F72" s="505" t="s">
        <v>992</v>
      </c>
      <c r="G72" s="493">
        <f t="shared" si="2"/>
        <v>3982.74</v>
      </c>
      <c r="H72" s="577"/>
      <c r="I72" s="257">
        <v>4857</v>
      </c>
      <c r="J72" s="280">
        <f t="shared" si="3"/>
        <v>0.18</v>
      </c>
      <c r="K72" s="148"/>
    </row>
    <row r="73" spans="1:11" x14ac:dyDescent="0.25">
      <c r="A73" s="670" t="s">
        <v>993</v>
      </c>
      <c r="B73" s="505" t="s">
        <v>993</v>
      </c>
      <c r="C73" s="228" t="s">
        <v>381</v>
      </c>
      <c r="D73" s="505" t="s">
        <v>993</v>
      </c>
      <c r="E73" s="505" t="s">
        <v>993</v>
      </c>
      <c r="F73" s="505" t="s">
        <v>993</v>
      </c>
      <c r="G73" s="493">
        <f t="shared" si="2"/>
        <v>4125.42</v>
      </c>
      <c r="H73" s="577"/>
      <c r="I73" s="257">
        <v>5031</v>
      </c>
      <c r="J73" s="280">
        <f t="shared" si="3"/>
        <v>0.18</v>
      </c>
      <c r="K73" s="148"/>
    </row>
    <row r="74" spans="1:11" x14ac:dyDescent="0.25">
      <c r="A74" s="670" t="s">
        <v>995</v>
      </c>
      <c r="B74" s="505" t="s">
        <v>995</v>
      </c>
      <c r="C74" s="228" t="s">
        <v>994</v>
      </c>
      <c r="D74" s="505" t="s">
        <v>995</v>
      </c>
      <c r="E74" s="505" t="s">
        <v>995</v>
      </c>
      <c r="F74" s="505" t="s">
        <v>995</v>
      </c>
      <c r="G74" s="493">
        <f t="shared" si="2"/>
        <v>4125.42</v>
      </c>
      <c r="H74" s="577"/>
      <c r="I74" s="257">
        <v>5031</v>
      </c>
      <c r="J74" s="280">
        <f t="shared" si="3"/>
        <v>0.18</v>
      </c>
      <c r="K74" s="148"/>
    </row>
    <row r="75" spans="1:11" x14ac:dyDescent="0.25">
      <c r="A75" s="670" t="s">
        <v>996</v>
      </c>
      <c r="B75" s="505" t="s">
        <v>996</v>
      </c>
      <c r="C75" s="228" t="s">
        <v>382</v>
      </c>
      <c r="D75" s="505" t="s">
        <v>996</v>
      </c>
      <c r="E75" s="505" t="s">
        <v>996</v>
      </c>
      <c r="F75" s="505" t="s">
        <v>996</v>
      </c>
      <c r="G75" s="493">
        <f t="shared" si="2"/>
        <v>4412.42</v>
      </c>
      <c r="H75" s="577"/>
      <c r="I75" s="257">
        <v>5381</v>
      </c>
      <c r="J75" s="280">
        <f t="shared" si="3"/>
        <v>0.18</v>
      </c>
      <c r="K75" s="148"/>
    </row>
    <row r="76" spans="1:11" x14ac:dyDescent="0.25">
      <c r="A76" s="670" t="s">
        <v>998</v>
      </c>
      <c r="B76" s="505" t="s">
        <v>998</v>
      </c>
      <c r="C76" s="228" t="s">
        <v>997</v>
      </c>
      <c r="D76" s="505" t="s">
        <v>998</v>
      </c>
      <c r="E76" s="505" t="s">
        <v>998</v>
      </c>
      <c r="F76" s="505" t="s">
        <v>998</v>
      </c>
      <c r="G76" s="493">
        <f t="shared" si="2"/>
        <v>4412.42</v>
      </c>
      <c r="H76" s="577"/>
      <c r="I76" s="257">
        <v>5381</v>
      </c>
      <c r="J76" s="280">
        <f t="shared" si="3"/>
        <v>0.18</v>
      </c>
      <c r="K76" s="148"/>
    </row>
    <row r="77" spans="1:11" x14ac:dyDescent="0.25">
      <c r="A77" s="670" t="s">
        <v>999</v>
      </c>
      <c r="B77" s="505" t="s">
        <v>999</v>
      </c>
      <c r="C77" s="228" t="s">
        <v>383</v>
      </c>
      <c r="D77" s="505" t="s">
        <v>999</v>
      </c>
      <c r="E77" s="505" t="s">
        <v>999</v>
      </c>
      <c r="F77" s="505" t="s">
        <v>999</v>
      </c>
      <c r="G77" s="493">
        <f t="shared" si="2"/>
        <v>4689.58</v>
      </c>
      <c r="H77" s="577"/>
      <c r="I77" s="257">
        <v>5719</v>
      </c>
      <c r="J77" s="280">
        <f t="shared" si="3"/>
        <v>0.18</v>
      </c>
      <c r="K77" s="148"/>
    </row>
    <row r="78" spans="1:11" x14ac:dyDescent="0.25">
      <c r="A78" s="670" t="s">
        <v>1001</v>
      </c>
      <c r="B78" s="505" t="s">
        <v>1001</v>
      </c>
      <c r="C78" s="228" t="s">
        <v>1000</v>
      </c>
      <c r="D78" s="505" t="s">
        <v>1001</v>
      </c>
      <c r="E78" s="505" t="s">
        <v>1001</v>
      </c>
      <c r="F78" s="505" t="s">
        <v>1001</v>
      </c>
      <c r="G78" s="493">
        <f t="shared" si="2"/>
        <v>4689.58</v>
      </c>
      <c r="H78" s="577"/>
      <c r="I78" s="257">
        <v>5719</v>
      </c>
      <c r="J78" s="280">
        <f t="shared" si="3"/>
        <v>0.18</v>
      </c>
      <c r="K78" s="148"/>
    </row>
    <row r="79" spans="1:11" x14ac:dyDescent="0.25">
      <c r="A79" s="670" t="s">
        <v>953</v>
      </c>
      <c r="B79" s="505" t="s">
        <v>953</v>
      </c>
      <c r="C79" s="228" t="s">
        <v>539</v>
      </c>
      <c r="D79" s="505" t="s">
        <v>953</v>
      </c>
      <c r="E79" s="505" t="s">
        <v>953</v>
      </c>
      <c r="F79" s="505" t="s">
        <v>953</v>
      </c>
      <c r="G79" s="493">
        <f t="shared" si="2"/>
        <v>4545.26</v>
      </c>
      <c r="H79" s="577"/>
      <c r="I79" s="257">
        <v>5543</v>
      </c>
      <c r="J79" s="280">
        <f t="shared" si="3"/>
        <v>0.18</v>
      </c>
      <c r="K79" s="148"/>
    </row>
    <row r="80" spans="1:11" x14ac:dyDescent="0.25">
      <c r="A80" s="670" t="s">
        <v>954</v>
      </c>
      <c r="B80" s="505" t="s">
        <v>954</v>
      </c>
      <c r="C80" s="228" t="s">
        <v>540</v>
      </c>
      <c r="D80" s="505" t="s">
        <v>954</v>
      </c>
      <c r="E80" s="505" t="s">
        <v>954</v>
      </c>
      <c r="F80" s="505" t="s">
        <v>954</v>
      </c>
      <c r="G80" s="493">
        <f t="shared" si="2"/>
        <v>4763.38</v>
      </c>
      <c r="H80" s="577"/>
      <c r="I80" s="257">
        <v>5809</v>
      </c>
      <c r="J80" s="280">
        <f t="shared" si="3"/>
        <v>0.18</v>
      </c>
      <c r="K80" s="148"/>
    </row>
    <row r="81" spans="1:11" x14ac:dyDescent="0.25">
      <c r="A81" s="670" t="s">
        <v>955</v>
      </c>
      <c r="B81" s="505" t="s">
        <v>955</v>
      </c>
      <c r="C81" s="228" t="s">
        <v>541</v>
      </c>
      <c r="D81" s="505" t="s">
        <v>955</v>
      </c>
      <c r="E81" s="505" t="s">
        <v>955</v>
      </c>
      <c r="F81" s="505" t="s">
        <v>955</v>
      </c>
      <c r="G81" s="493">
        <f t="shared" si="2"/>
        <v>4982.32</v>
      </c>
      <c r="H81" s="577"/>
      <c r="I81" s="257">
        <v>6076</v>
      </c>
      <c r="J81" s="280">
        <f t="shared" si="3"/>
        <v>0.18</v>
      </c>
      <c r="K81" s="148"/>
    </row>
    <row r="82" spans="1:11" x14ac:dyDescent="0.25">
      <c r="A82" s="670" t="s">
        <v>898</v>
      </c>
      <c r="B82" s="505" t="s">
        <v>898</v>
      </c>
      <c r="C82" s="228" t="s">
        <v>542</v>
      </c>
      <c r="D82" s="505" t="s">
        <v>898</v>
      </c>
      <c r="E82" s="505" t="s">
        <v>898</v>
      </c>
      <c r="F82" s="505" t="s">
        <v>898</v>
      </c>
      <c r="G82" s="493">
        <f t="shared" si="2"/>
        <v>5767.0599999999995</v>
      </c>
      <c r="H82" s="577"/>
      <c r="I82" s="257">
        <v>7033</v>
      </c>
      <c r="J82" s="280">
        <f t="shared" si="3"/>
        <v>0.18</v>
      </c>
      <c r="K82" s="148"/>
    </row>
    <row r="83" spans="1:11" x14ac:dyDescent="0.25">
      <c r="A83" s="670" t="s">
        <v>899</v>
      </c>
      <c r="B83" s="505" t="s">
        <v>899</v>
      </c>
      <c r="C83" s="228" t="s">
        <v>543</v>
      </c>
      <c r="D83" s="505" t="s">
        <v>899</v>
      </c>
      <c r="E83" s="505" t="s">
        <v>899</v>
      </c>
      <c r="F83" s="505" t="s">
        <v>899</v>
      </c>
      <c r="G83" s="493">
        <f t="shared" si="2"/>
        <v>5767.0599999999995</v>
      </c>
      <c r="H83" s="577"/>
      <c r="I83" s="257">
        <v>7033</v>
      </c>
      <c r="J83" s="280">
        <f t="shared" si="3"/>
        <v>0.18</v>
      </c>
      <c r="K83" s="148"/>
    </row>
    <row r="84" spans="1:11" x14ac:dyDescent="0.25">
      <c r="A84" s="670" t="s">
        <v>900</v>
      </c>
      <c r="B84" s="505" t="s">
        <v>900</v>
      </c>
      <c r="C84" s="228" t="s">
        <v>544</v>
      </c>
      <c r="D84" s="505" t="s">
        <v>900</v>
      </c>
      <c r="E84" s="505" t="s">
        <v>900</v>
      </c>
      <c r="F84" s="505" t="s">
        <v>900</v>
      </c>
      <c r="G84" s="493">
        <f t="shared" si="2"/>
        <v>5767.0599999999995</v>
      </c>
      <c r="H84" s="577"/>
      <c r="I84" s="257">
        <v>7033</v>
      </c>
      <c r="J84" s="280">
        <f t="shared" si="3"/>
        <v>0.18</v>
      </c>
      <c r="K84" s="148"/>
    </row>
    <row r="85" spans="1:11" x14ac:dyDescent="0.25">
      <c r="A85" s="670" t="s">
        <v>901</v>
      </c>
      <c r="B85" s="505" t="s">
        <v>901</v>
      </c>
      <c r="C85" s="228" t="s">
        <v>545</v>
      </c>
      <c r="D85" s="505" t="s">
        <v>901</v>
      </c>
      <c r="E85" s="505" t="s">
        <v>901</v>
      </c>
      <c r="F85" s="505" t="s">
        <v>901</v>
      </c>
      <c r="G85" s="493">
        <f t="shared" si="2"/>
        <v>5767.0599999999995</v>
      </c>
      <c r="H85" s="577"/>
      <c r="I85" s="257">
        <v>7033</v>
      </c>
      <c r="J85" s="280">
        <f t="shared" si="3"/>
        <v>0.18</v>
      </c>
      <c r="K85" s="148"/>
    </row>
    <row r="86" spans="1:11" x14ac:dyDescent="0.25">
      <c r="A86" s="670" t="s">
        <v>958</v>
      </c>
      <c r="B86" s="505" t="s">
        <v>958</v>
      </c>
      <c r="C86" s="228" t="s">
        <v>546</v>
      </c>
      <c r="D86" s="505" t="s">
        <v>958</v>
      </c>
      <c r="E86" s="505" t="s">
        <v>958</v>
      </c>
      <c r="F86" s="505" t="s">
        <v>958</v>
      </c>
      <c r="G86" s="493">
        <f t="shared" si="2"/>
        <v>5767.0599999999995</v>
      </c>
      <c r="H86" s="577"/>
      <c r="I86" s="257">
        <v>7033</v>
      </c>
      <c r="J86" s="280">
        <f t="shared" si="3"/>
        <v>0.18</v>
      </c>
      <c r="K86" s="148"/>
    </row>
    <row r="87" spans="1:11" x14ac:dyDescent="0.25">
      <c r="A87" s="670" t="s">
        <v>902</v>
      </c>
      <c r="B87" s="505" t="s">
        <v>902</v>
      </c>
      <c r="C87" s="228" t="s">
        <v>547</v>
      </c>
      <c r="D87" s="505" t="s">
        <v>902</v>
      </c>
      <c r="E87" s="505" t="s">
        <v>902</v>
      </c>
      <c r="F87" s="505" t="s">
        <v>902</v>
      </c>
      <c r="G87" s="493">
        <f t="shared" si="2"/>
        <v>5767.0599999999995</v>
      </c>
      <c r="H87" s="577"/>
      <c r="I87" s="257">
        <v>7033</v>
      </c>
      <c r="J87" s="280">
        <f t="shared" si="3"/>
        <v>0.18</v>
      </c>
      <c r="K87" s="148"/>
    </row>
    <row r="88" spans="1:11" x14ac:dyDescent="0.25">
      <c r="A88" s="670" t="s">
        <v>903</v>
      </c>
      <c r="B88" s="505" t="s">
        <v>903</v>
      </c>
      <c r="C88" s="228" t="s">
        <v>548</v>
      </c>
      <c r="D88" s="505" t="s">
        <v>903</v>
      </c>
      <c r="E88" s="505" t="s">
        <v>903</v>
      </c>
      <c r="F88" s="505" t="s">
        <v>903</v>
      </c>
      <c r="G88" s="493">
        <f t="shared" si="2"/>
        <v>5767.0599999999995</v>
      </c>
      <c r="H88" s="577"/>
      <c r="I88" s="257">
        <v>7033</v>
      </c>
      <c r="J88" s="280">
        <f t="shared" si="3"/>
        <v>0.18</v>
      </c>
      <c r="K88" s="148"/>
    </row>
    <row r="89" spans="1:11" x14ac:dyDescent="0.25">
      <c r="A89" s="670" t="s">
        <v>904</v>
      </c>
      <c r="B89" s="505" t="s">
        <v>904</v>
      </c>
      <c r="C89" s="228" t="s">
        <v>549</v>
      </c>
      <c r="D89" s="505" t="s">
        <v>904</v>
      </c>
      <c r="E89" s="505" t="s">
        <v>904</v>
      </c>
      <c r="F89" s="505" t="s">
        <v>904</v>
      </c>
      <c r="G89" s="493">
        <f t="shared" si="2"/>
        <v>5767.0599999999995</v>
      </c>
      <c r="H89" s="577"/>
      <c r="I89" s="257">
        <v>7033</v>
      </c>
      <c r="J89" s="280">
        <f t="shared" si="3"/>
        <v>0.18</v>
      </c>
      <c r="K89" s="148"/>
    </row>
    <row r="90" spans="1:11" x14ac:dyDescent="0.25">
      <c r="A90" s="670" t="s">
        <v>905</v>
      </c>
      <c r="B90" s="505" t="s">
        <v>905</v>
      </c>
      <c r="C90" s="228" t="s">
        <v>550</v>
      </c>
      <c r="D90" s="505" t="s">
        <v>905</v>
      </c>
      <c r="E90" s="505" t="s">
        <v>905</v>
      </c>
      <c r="F90" s="505" t="s">
        <v>905</v>
      </c>
      <c r="G90" s="493">
        <f t="shared" si="2"/>
        <v>5767.0599999999995</v>
      </c>
      <c r="H90" s="577"/>
      <c r="I90" s="257">
        <v>7033</v>
      </c>
      <c r="J90" s="280">
        <f t="shared" si="3"/>
        <v>0.18</v>
      </c>
      <c r="K90" s="148"/>
    </row>
    <row r="91" spans="1:11" x14ac:dyDescent="0.25">
      <c r="A91" s="670" t="s">
        <v>1002</v>
      </c>
      <c r="B91" s="505" t="s">
        <v>1002</v>
      </c>
      <c r="C91" s="228" t="s">
        <v>561</v>
      </c>
      <c r="D91" s="505" t="s">
        <v>1002</v>
      </c>
      <c r="E91" s="505" t="s">
        <v>1002</v>
      </c>
      <c r="F91" s="505" t="s">
        <v>1002</v>
      </c>
      <c r="G91" s="493">
        <f t="shared" si="2"/>
        <v>5767.0599999999995</v>
      </c>
      <c r="H91" s="577"/>
      <c r="I91" s="257">
        <v>7033</v>
      </c>
      <c r="J91" s="280">
        <f t="shared" si="3"/>
        <v>0.18</v>
      </c>
      <c r="K91" s="148"/>
    </row>
    <row r="92" spans="1:11" x14ac:dyDescent="0.25">
      <c r="A92" s="670" t="s">
        <v>963</v>
      </c>
      <c r="B92" s="505" t="s">
        <v>963</v>
      </c>
      <c r="C92" s="228" t="s">
        <v>1003</v>
      </c>
      <c r="D92" s="505" t="s">
        <v>963</v>
      </c>
      <c r="E92" s="505" t="s">
        <v>963</v>
      </c>
      <c r="F92" s="505" t="s">
        <v>963</v>
      </c>
      <c r="G92" s="493">
        <f t="shared" si="2"/>
        <v>6478.82</v>
      </c>
      <c r="H92" s="577"/>
      <c r="I92" s="257">
        <v>7901</v>
      </c>
      <c r="J92" s="280">
        <f t="shared" si="3"/>
        <v>0.18</v>
      </c>
      <c r="K92" s="148"/>
    </row>
    <row r="93" spans="1:11" x14ac:dyDescent="0.25">
      <c r="A93" s="670" t="s">
        <v>1005</v>
      </c>
      <c r="B93" s="505" t="s">
        <v>1005</v>
      </c>
      <c r="C93" s="228" t="s">
        <v>1004</v>
      </c>
      <c r="D93" s="505" t="s">
        <v>1005</v>
      </c>
      <c r="E93" s="505" t="s">
        <v>1005</v>
      </c>
      <c r="F93" s="505" t="s">
        <v>1005</v>
      </c>
      <c r="G93" s="493">
        <f t="shared" si="2"/>
        <v>6478.82</v>
      </c>
      <c r="H93" s="577"/>
      <c r="I93" s="257">
        <v>7901</v>
      </c>
      <c r="J93" s="280">
        <f t="shared" si="3"/>
        <v>0.18</v>
      </c>
      <c r="K93" s="148"/>
    </row>
    <row r="94" spans="1:11" x14ac:dyDescent="0.25">
      <c r="A94" s="670" t="s">
        <v>1007</v>
      </c>
      <c r="B94" s="505" t="s">
        <v>1007</v>
      </c>
      <c r="C94" s="228" t="s">
        <v>1006</v>
      </c>
      <c r="D94" s="505" t="s">
        <v>1007</v>
      </c>
      <c r="E94" s="505" t="s">
        <v>1007</v>
      </c>
      <c r="F94" s="505" t="s">
        <v>1007</v>
      </c>
      <c r="G94" s="493">
        <f t="shared" si="2"/>
        <v>6013.0599999999995</v>
      </c>
      <c r="H94" s="577"/>
      <c r="I94" s="257">
        <v>7333</v>
      </c>
      <c r="J94" s="280">
        <f t="shared" si="3"/>
        <v>0.18</v>
      </c>
      <c r="K94" s="148"/>
    </row>
    <row r="95" spans="1:11" x14ac:dyDescent="0.25">
      <c r="A95" s="670" t="s">
        <v>1009</v>
      </c>
      <c r="B95" s="505" t="s">
        <v>1009</v>
      </c>
      <c r="C95" s="228" t="s">
        <v>1008</v>
      </c>
      <c r="D95" s="505" t="s">
        <v>1009</v>
      </c>
      <c r="E95" s="505" t="s">
        <v>1009</v>
      </c>
      <c r="F95" s="505" t="s">
        <v>1009</v>
      </c>
      <c r="G95" s="493">
        <f t="shared" si="2"/>
        <v>6013.0599999999995</v>
      </c>
      <c r="H95" s="577"/>
      <c r="I95" s="257">
        <v>7333</v>
      </c>
      <c r="J95" s="280">
        <f t="shared" si="3"/>
        <v>0.18</v>
      </c>
    </row>
    <row r="96" spans="1:11" x14ac:dyDescent="0.25">
      <c r="A96" s="670" t="s">
        <v>906</v>
      </c>
      <c r="B96" s="505" t="s">
        <v>906</v>
      </c>
      <c r="C96" s="228" t="s">
        <v>551</v>
      </c>
      <c r="D96" s="505" t="s">
        <v>906</v>
      </c>
      <c r="E96" s="505" t="s">
        <v>906</v>
      </c>
      <c r="F96" s="505" t="s">
        <v>906</v>
      </c>
      <c r="G96" s="493">
        <f t="shared" si="2"/>
        <v>7216</v>
      </c>
      <c r="H96" s="577"/>
      <c r="I96" s="257">
        <v>8800</v>
      </c>
      <c r="J96" s="280">
        <f t="shared" si="3"/>
        <v>0.18</v>
      </c>
    </row>
    <row r="97" spans="1:10" x14ac:dyDescent="0.25">
      <c r="A97" s="670" t="s">
        <v>907</v>
      </c>
      <c r="B97" s="505" t="s">
        <v>907</v>
      </c>
      <c r="C97" s="228" t="s">
        <v>552</v>
      </c>
      <c r="D97" s="505" t="s">
        <v>907</v>
      </c>
      <c r="E97" s="505" t="s">
        <v>907</v>
      </c>
      <c r="F97" s="505" t="s">
        <v>907</v>
      </c>
      <c r="G97" s="493">
        <f t="shared" si="2"/>
        <v>7216</v>
      </c>
      <c r="H97" s="577"/>
      <c r="I97" s="257">
        <v>8800</v>
      </c>
      <c r="J97" s="280">
        <f t="shared" si="3"/>
        <v>0.18</v>
      </c>
    </row>
    <row r="98" spans="1:10" x14ac:dyDescent="0.25">
      <c r="A98" s="670" t="s">
        <v>908</v>
      </c>
      <c r="B98" s="505" t="s">
        <v>908</v>
      </c>
      <c r="C98" s="228" t="s">
        <v>553</v>
      </c>
      <c r="D98" s="505" t="s">
        <v>908</v>
      </c>
      <c r="E98" s="505" t="s">
        <v>908</v>
      </c>
      <c r="F98" s="505" t="s">
        <v>908</v>
      </c>
      <c r="G98" s="493">
        <f t="shared" si="2"/>
        <v>7216</v>
      </c>
      <c r="H98" s="577"/>
      <c r="I98" s="257">
        <v>8800</v>
      </c>
      <c r="J98" s="280">
        <f t="shared" si="3"/>
        <v>0.18</v>
      </c>
    </row>
    <row r="99" spans="1:10" x14ac:dyDescent="0.25">
      <c r="A99" s="670" t="s">
        <v>909</v>
      </c>
      <c r="B99" s="505" t="s">
        <v>909</v>
      </c>
      <c r="C99" s="228" t="s">
        <v>554</v>
      </c>
      <c r="D99" s="505" t="s">
        <v>909</v>
      </c>
      <c r="E99" s="505" t="s">
        <v>909</v>
      </c>
      <c r="F99" s="505" t="s">
        <v>909</v>
      </c>
      <c r="G99" s="493">
        <f t="shared" si="2"/>
        <v>7216</v>
      </c>
      <c r="H99" s="577"/>
      <c r="I99" s="257">
        <v>8800</v>
      </c>
      <c r="J99" s="280">
        <f t="shared" si="3"/>
        <v>0.18</v>
      </c>
    </row>
    <row r="100" spans="1:10" x14ac:dyDescent="0.25">
      <c r="A100" s="670" t="s">
        <v>966</v>
      </c>
      <c r="B100" s="505" t="s">
        <v>966</v>
      </c>
      <c r="C100" s="228" t="s">
        <v>555</v>
      </c>
      <c r="D100" s="505" t="s">
        <v>966</v>
      </c>
      <c r="E100" s="505" t="s">
        <v>966</v>
      </c>
      <c r="F100" s="505" t="s">
        <v>966</v>
      </c>
      <c r="G100" s="493">
        <f t="shared" si="2"/>
        <v>7216</v>
      </c>
      <c r="H100" s="577"/>
      <c r="I100" s="257">
        <v>8800</v>
      </c>
      <c r="J100" s="280">
        <f t="shared" si="3"/>
        <v>0.18</v>
      </c>
    </row>
    <row r="101" spans="1:10" x14ac:dyDescent="0.25">
      <c r="A101" s="670" t="s">
        <v>910</v>
      </c>
      <c r="B101" s="505" t="s">
        <v>910</v>
      </c>
      <c r="C101" s="228" t="s">
        <v>556</v>
      </c>
      <c r="D101" s="505" t="s">
        <v>910</v>
      </c>
      <c r="E101" s="505" t="s">
        <v>910</v>
      </c>
      <c r="F101" s="505" t="s">
        <v>910</v>
      </c>
      <c r="G101" s="493">
        <f t="shared" si="2"/>
        <v>7216</v>
      </c>
      <c r="H101" s="577"/>
      <c r="I101" s="257">
        <v>8800</v>
      </c>
      <c r="J101" s="280">
        <f t="shared" si="3"/>
        <v>0.18</v>
      </c>
    </row>
    <row r="102" spans="1:10" x14ac:dyDescent="0.25">
      <c r="A102" s="670" t="s">
        <v>911</v>
      </c>
      <c r="B102" s="505" t="s">
        <v>911</v>
      </c>
      <c r="C102" s="228" t="s">
        <v>557</v>
      </c>
      <c r="D102" s="505" t="s">
        <v>911</v>
      </c>
      <c r="E102" s="505" t="s">
        <v>911</v>
      </c>
      <c r="F102" s="505" t="s">
        <v>911</v>
      </c>
      <c r="G102" s="493">
        <f t="shared" si="2"/>
        <v>7216</v>
      </c>
      <c r="H102" s="577"/>
      <c r="I102" s="257">
        <v>8800</v>
      </c>
      <c r="J102" s="280">
        <f t="shared" si="3"/>
        <v>0.18</v>
      </c>
    </row>
    <row r="103" spans="1:10" x14ac:dyDescent="0.25">
      <c r="A103" s="670" t="s">
        <v>912</v>
      </c>
      <c r="B103" s="505" t="s">
        <v>912</v>
      </c>
      <c r="C103" s="228" t="s">
        <v>558</v>
      </c>
      <c r="D103" s="505" t="s">
        <v>912</v>
      </c>
      <c r="E103" s="505" t="s">
        <v>912</v>
      </c>
      <c r="F103" s="505" t="s">
        <v>912</v>
      </c>
      <c r="G103" s="493">
        <f t="shared" si="2"/>
        <v>7216</v>
      </c>
      <c r="H103" s="577"/>
      <c r="I103" s="257">
        <v>8800</v>
      </c>
      <c r="J103" s="280">
        <f t="shared" si="3"/>
        <v>0.18</v>
      </c>
    </row>
    <row r="104" spans="1:10" x14ac:dyDescent="0.25">
      <c r="A104" s="670" t="s">
        <v>913</v>
      </c>
      <c r="B104" s="505" t="s">
        <v>913</v>
      </c>
      <c r="C104" s="228" t="s">
        <v>559</v>
      </c>
      <c r="D104" s="505" t="s">
        <v>913</v>
      </c>
      <c r="E104" s="505" t="s">
        <v>913</v>
      </c>
      <c r="F104" s="505" t="s">
        <v>913</v>
      </c>
      <c r="G104" s="493">
        <f t="shared" si="2"/>
        <v>7216</v>
      </c>
      <c r="H104" s="577"/>
      <c r="I104" s="257">
        <v>8800</v>
      </c>
      <c r="J104" s="280">
        <f t="shared" si="3"/>
        <v>0.18</v>
      </c>
    </row>
    <row r="105" spans="1:10" x14ac:dyDescent="0.25">
      <c r="A105" s="670" t="s">
        <v>969</v>
      </c>
      <c r="B105" s="505" t="s">
        <v>969</v>
      </c>
      <c r="C105" s="228" t="s">
        <v>560</v>
      </c>
      <c r="D105" s="505" t="s">
        <v>969</v>
      </c>
      <c r="E105" s="505" t="s">
        <v>969</v>
      </c>
      <c r="F105" s="505" t="s">
        <v>969</v>
      </c>
      <c r="G105" s="493">
        <f t="shared" si="2"/>
        <v>7216</v>
      </c>
      <c r="H105" s="577"/>
      <c r="I105" s="257">
        <v>8800</v>
      </c>
      <c r="J105" s="280">
        <f t="shared" si="3"/>
        <v>0.18</v>
      </c>
    </row>
    <row r="106" spans="1:10" x14ac:dyDescent="0.25">
      <c r="A106" s="670" t="s">
        <v>970</v>
      </c>
      <c r="B106" s="505" t="s">
        <v>970</v>
      </c>
      <c r="C106" s="228" t="s">
        <v>1010</v>
      </c>
      <c r="D106" s="505" t="s">
        <v>970</v>
      </c>
      <c r="E106" s="505" t="s">
        <v>970</v>
      </c>
      <c r="F106" s="505" t="s">
        <v>970</v>
      </c>
      <c r="G106" s="493">
        <f t="shared" si="2"/>
        <v>6261.52</v>
      </c>
      <c r="H106" s="577"/>
      <c r="I106" s="257">
        <v>7636</v>
      </c>
      <c r="J106" s="280">
        <f t="shared" si="3"/>
        <v>0.18</v>
      </c>
    </row>
    <row r="107" spans="1:10" ht="15.75" thickBot="1" x14ac:dyDescent="0.3">
      <c r="A107" s="670" t="s">
        <v>1012</v>
      </c>
      <c r="B107" s="505" t="s">
        <v>1012</v>
      </c>
      <c r="C107" s="228" t="s">
        <v>1011</v>
      </c>
      <c r="D107" s="505" t="s">
        <v>1012</v>
      </c>
      <c r="E107" s="505" t="s">
        <v>1012</v>
      </c>
      <c r="F107" s="505" t="s">
        <v>1012</v>
      </c>
      <c r="G107" s="493">
        <f t="shared" si="2"/>
        <v>6261.52</v>
      </c>
      <c r="H107" s="577"/>
      <c r="I107" s="258">
        <v>7636</v>
      </c>
      <c r="J107" s="280">
        <f t="shared" si="3"/>
        <v>0.18</v>
      </c>
    </row>
  </sheetData>
  <mergeCells count="263">
    <mergeCell ref="A106:B106"/>
    <mergeCell ref="D106:F106"/>
    <mergeCell ref="G106:H106"/>
    <mergeCell ref="A107:B107"/>
    <mergeCell ref="D107:F107"/>
    <mergeCell ref="G107:H107"/>
    <mergeCell ref="A103:B103"/>
    <mergeCell ref="D103:F103"/>
    <mergeCell ref="G103:H103"/>
    <mergeCell ref="A104:B104"/>
    <mergeCell ref="D104:F104"/>
    <mergeCell ref="G104:H104"/>
    <mergeCell ref="A105:B105"/>
    <mergeCell ref="D105:F105"/>
    <mergeCell ref="G105:H105"/>
    <mergeCell ref="A100:B100"/>
    <mergeCell ref="D100:F100"/>
    <mergeCell ref="G100:H100"/>
    <mergeCell ref="A101:B101"/>
    <mergeCell ref="D101:F101"/>
    <mergeCell ref="G101:H101"/>
    <mergeCell ref="A102:B102"/>
    <mergeCell ref="D102:F102"/>
    <mergeCell ref="G102:H102"/>
    <mergeCell ref="A97:B97"/>
    <mergeCell ref="D97:F97"/>
    <mergeCell ref="G97:H97"/>
    <mergeCell ref="A98:B98"/>
    <mergeCell ref="D98:F98"/>
    <mergeCell ref="G98:H98"/>
    <mergeCell ref="A99:B99"/>
    <mergeCell ref="D99:F99"/>
    <mergeCell ref="G99:H99"/>
    <mergeCell ref="A94:B94"/>
    <mergeCell ref="D94:F94"/>
    <mergeCell ref="G94:H94"/>
    <mergeCell ref="A95:B95"/>
    <mergeCell ref="D95:F95"/>
    <mergeCell ref="G95:H95"/>
    <mergeCell ref="A96:B96"/>
    <mergeCell ref="D96:F96"/>
    <mergeCell ref="G96:H96"/>
    <mergeCell ref="A54:B54"/>
    <mergeCell ref="D54:F54"/>
    <mergeCell ref="G54:H54"/>
    <mergeCell ref="A93:B93"/>
    <mergeCell ref="D93:F93"/>
    <mergeCell ref="G93:H93"/>
    <mergeCell ref="A91:B91"/>
    <mergeCell ref="D91:F91"/>
    <mergeCell ref="G91:H91"/>
    <mergeCell ref="A92:B92"/>
    <mergeCell ref="D92:F92"/>
    <mergeCell ref="G92:H92"/>
    <mergeCell ref="A89:B89"/>
    <mergeCell ref="D89:F89"/>
    <mergeCell ref="G89:H89"/>
    <mergeCell ref="A90:B90"/>
    <mergeCell ref="D90:F90"/>
    <mergeCell ref="G90:H90"/>
    <mergeCell ref="A87:B87"/>
    <mergeCell ref="D87:F87"/>
    <mergeCell ref="G87:H87"/>
    <mergeCell ref="A88:B88"/>
    <mergeCell ref="D88:F88"/>
    <mergeCell ref="G88:H88"/>
    <mergeCell ref="A85:B85"/>
    <mergeCell ref="D85:F85"/>
    <mergeCell ref="G85:H85"/>
    <mergeCell ref="A86:B86"/>
    <mergeCell ref="D86:F86"/>
    <mergeCell ref="G86:H86"/>
    <mergeCell ref="A83:B83"/>
    <mergeCell ref="D83:F83"/>
    <mergeCell ref="G83:H83"/>
    <mergeCell ref="A84:B84"/>
    <mergeCell ref="D84:F84"/>
    <mergeCell ref="G84:H84"/>
    <mergeCell ref="A81:B81"/>
    <mergeCell ref="D81:F81"/>
    <mergeCell ref="G81:H81"/>
    <mergeCell ref="A82:B82"/>
    <mergeCell ref="D82:F82"/>
    <mergeCell ref="G82:H82"/>
    <mergeCell ref="A79:B79"/>
    <mergeCell ref="D79:F79"/>
    <mergeCell ref="G79:H79"/>
    <mergeCell ref="A80:B80"/>
    <mergeCell ref="D80:F80"/>
    <mergeCell ref="G80:H80"/>
    <mergeCell ref="A77:B77"/>
    <mergeCell ref="D77:F77"/>
    <mergeCell ref="G77:H77"/>
    <mergeCell ref="A78:B78"/>
    <mergeCell ref="D78:F78"/>
    <mergeCell ref="G78:H78"/>
    <mergeCell ref="A75:B75"/>
    <mergeCell ref="D75:F75"/>
    <mergeCell ref="G75:H75"/>
    <mergeCell ref="A76:B76"/>
    <mergeCell ref="D76:F76"/>
    <mergeCell ref="G76:H76"/>
    <mergeCell ref="A73:B73"/>
    <mergeCell ref="D73:F73"/>
    <mergeCell ref="G73:H73"/>
    <mergeCell ref="A74:B74"/>
    <mergeCell ref="D74:F74"/>
    <mergeCell ref="G74:H74"/>
    <mergeCell ref="A71:B71"/>
    <mergeCell ref="D71:F71"/>
    <mergeCell ref="G71:H71"/>
    <mergeCell ref="A72:B72"/>
    <mergeCell ref="D72:F72"/>
    <mergeCell ref="G72:H72"/>
    <mergeCell ref="A69:B69"/>
    <mergeCell ref="D69:F69"/>
    <mergeCell ref="G69:H69"/>
    <mergeCell ref="A70:B70"/>
    <mergeCell ref="D70:F70"/>
    <mergeCell ref="G70:H70"/>
    <mergeCell ref="A67:B67"/>
    <mergeCell ref="D67:F67"/>
    <mergeCell ref="G67:H67"/>
    <mergeCell ref="A68:B68"/>
    <mergeCell ref="D68:F68"/>
    <mergeCell ref="G68:H68"/>
    <mergeCell ref="A65:B65"/>
    <mergeCell ref="D65:F65"/>
    <mergeCell ref="G65:H65"/>
    <mergeCell ref="A66:B66"/>
    <mergeCell ref="D66:F66"/>
    <mergeCell ref="G66:H66"/>
    <mergeCell ref="A63:B63"/>
    <mergeCell ref="D63:F63"/>
    <mergeCell ref="G63:H63"/>
    <mergeCell ref="A64:B64"/>
    <mergeCell ref="D64:F64"/>
    <mergeCell ref="G64:H64"/>
    <mergeCell ref="A61:B61"/>
    <mergeCell ref="D61:F61"/>
    <mergeCell ref="G61:H61"/>
    <mergeCell ref="A62:B62"/>
    <mergeCell ref="D62:F62"/>
    <mergeCell ref="G62:H62"/>
    <mergeCell ref="A59:B59"/>
    <mergeCell ref="D59:F59"/>
    <mergeCell ref="G59:H59"/>
    <mergeCell ref="A60:B60"/>
    <mergeCell ref="D60:F60"/>
    <mergeCell ref="G60:H60"/>
    <mergeCell ref="A57:B57"/>
    <mergeCell ref="D57:F57"/>
    <mergeCell ref="G57:H57"/>
    <mergeCell ref="A58:B58"/>
    <mergeCell ref="D58:F58"/>
    <mergeCell ref="G58:H58"/>
    <mergeCell ref="A55:B55"/>
    <mergeCell ref="D55:F55"/>
    <mergeCell ref="G55:H55"/>
    <mergeCell ref="A56:B56"/>
    <mergeCell ref="D56:F56"/>
    <mergeCell ref="G56:H56"/>
    <mergeCell ref="A52:B53"/>
    <mergeCell ref="C52:C53"/>
    <mergeCell ref="D52:F53"/>
    <mergeCell ref="G52:H53"/>
    <mergeCell ref="A44:B44"/>
    <mergeCell ref="D44:F44"/>
    <mergeCell ref="G44:H44"/>
    <mergeCell ref="A45:B45"/>
    <mergeCell ref="D45:F45"/>
    <mergeCell ref="G45:H45"/>
    <mergeCell ref="A42:B42"/>
    <mergeCell ref="D42:F42"/>
    <mergeCell ref="G42:H42"/>
    <mergeCell ref="A43:B43"/>
    <mergeCell ref="D43:F43"/>
    <mergeCell ref="G43:H43"/>
    <mergeCell ref="A40:B40"/>
    <mergeCell ref="D40:F40"/>
    <mergeCell ref="G40:H40"/>
    <mergeCell ref="A41:B41"/>
    <mergeCell ref="D41:F41"/>
    <mergeCell ref="G41:H41"/>
    <mergeCell ref="A38:B38"/>
    <mergeCell ref="D38:F38"/>
    <mergeCell ref="G38:H38"/>
    <mergeCell ref="A39:B39"/>
    <mergeCell ref="D39:F39"/>
    <mergeCell ref="G39:H39"/>
    <mergeCell ref="A36:B36"/>
    <mergeCell ref="D36:F36"/>
    <mergeCell ref="G36:H36"/>
    <mergeCell ref="A37:B37"/>
    <mergeCell ref="D37:F37"/>
    <mergeCell ref="G37:H37"/>
    <mergeCell ref="A34:B34"/>
    <mergeCell ref="D34:F34"/>
    <mergeCell ref="G34:H34"/>
    <mergeCell ref="A35:B35"/>
    <mergeCell ref="D35:F35"/>
    <mergeCell ref="G35:H35"/>
    <mergeCell ref="A32:B32"/>
    <mergeCell ref="D32:F32"/>
    <mergeCell ref="G32:H32"/>
    <mergeCell ref="A33:B33"/>
    <mergeCell ref="D33:F33"/>
    <mergeCell ref="G33:H33"/>
    <mergeCell ref="A30:B30"/>
    <mergeCell ref="D30:F30"/>
    <mergeCell ref="G30:H30"/>
    <mergeCell ref="A31:B31"/>
    <mergeCell ref="D31:F31"/>
    <mergeCell ref="G31:H31"/>
    <mergeCell ref="A28:B28"/>
    <mergeCell ref="D28:F28"/>
    <mergeCell ref="G28:H28"/>
    <mergeCell ref="A29:B29"/>
    <mergeCell ref="D29:F29"/>
    <mergeCell ref="G29:H29"/>
    <mergeCell ref="A26:B27"/>
    <mergeCell ref="C26:C27"/>
    <mergeCell ref="D26:F27"/>
    <mergeCell ref="G26:H27"/>
    <mergeCell ref="A21:C21"/>
    <mergeCell ref="E21:H21"/>
    <mergeCell ref="A22:C22"/>
    <mergeCell ref="E22:H22"/>
    <mergeCell ref="A23:C23"/>
    <mergeCell ref="E23:H23"/>
    <mergeCell ref="A20:C20"/>
    <mergeCell ref="E20:H20"/>
    <mergeCell ref="A9:C9"/>
    <mergeCell ref="D9:E9"/>
    <mergeCell ref="G9:H9"/>
    <mergeCell ref="A16:D16"/>
    <mergeCell ref="A17:C17"/>
    <mergeCell ref="E17:H17"/>
    <mergeCell ref="A25:D25"/>
    <mergeCell ref="E25:F25"/>
    <mergeCell ref="G25:H25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D1:H2"/>
    <mergeCell ref="D4:H4"/>
    <mergeCell ref="D6:H6"/>
    <mergeCell ref="A8:C8"/>
    <mergeCell ref="D8:E8"/>
    <mergeCell ref="G8:H8"/>
    <mergeCell ref="A18:C18"/>
    <mergeCell ref="E18:H18"/>
    <mergeCell ref="A19:C19"/>
    <mergeCell ref="E19:H19"/>
  </mergeCells>
  <pageMargins left="0.7" right="0.7" top="0.75" bottom="0.75" header="0.3" footer="0.3"/>
  <pageSetup orientation="portrait" r:id="rId1"/>
  <headerFooter>
    <oddHeader>&amp;C&amp;16DOOSAN INFRACORE CONSTRUCTION EQUIPMENT PRICE PAGES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3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9.140625" style="149" customWidth="1"/>
    <col min="2" max="2" width="22.5703125" style="149" customWidth="1"/>
    <col min="3" max="3" width="12.5703125" style="149" customWidth="1"/>
    <col min="4" max="4" width="9.85546875" style="149" customWidth="1"/>
    <col min="5" max="5" width="9.140625" style="149"/>
    <col min="6" max="6" width="14.28515625" style="149" customWidth="1"/>
    <col min="7" max="7" width="5.85546875" style="149" customWidth="1"/>
    <col min="8" max="8" width="6.7109375" style="149" customWidth="1"/>
    <col min="9" max="9" width="9.140625" style="149" hidden="1" customWidth="1"/>
    <col min="10" max="10" width="0" style="149" hidden="1" customWidth="1"/>
    <col min="11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4.25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4.2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834" t="s">
        <v>172</v>
      </c>
      <c r="B8" s="835"/>
      <c r="C8" s="835"/>
      <c r="D8" s="835" t="s">
        <v>173</v>
      </c>
      <c r="E8" s="835"/>
      <c r="F8" s="168" t="s">
        <v>174</v>
      </c>
      <c r="G8" s="550" t="s">
        <v>751</v>
      </c>
      <c r="H8" s="551"/>
    </row>
    <row r="9" spans="1:8" x14ac:dyDescent="0.25">
      <c r="A9" s="730" t="s">
        <v>1304</v>
      </c>
      <c r="B9" s="731" t="s">
        <v>1304</v>
      </c>
      <c r="C9" s="731" t="s">
        <v>1304</v>
      </c>
      <c r="D9" s="731" t="s">
        <v>349</v>
      </c>
      <c r="E9" s="731" t="s">
        <v>349</v>
      </c>
      <c r="F9" s="177">
        <f xml:space="preserve"> 'Price Index'!G11:G11</f>
        <v>0.18</v>
      </c>
      <c r="G9" s="732">
        <f>SUM('Price Index'!F64-'Price Index'!F64*'Price Index'!G11)</f>
        <v>166063.3168</v>
      </c>
      <c r="H9" s="733"/>
    </row>
    <row r="10" spans="1:8" ht="15.75" thickBot="1" x14ac:dyDescent="0.3">
      <c r="A10" s="785" t="s">
        <v>1305</v>
      </c>
      <c r="B10" s="765" t="s">
        <v>1305</v>
      </c>
      <c r="C10" s="765" t="s">
        <v>1305</v>
      </c>
      <c r="D10" s="765" t="s">
        <v>1290</v>
      </c>
      <c r="E10" s="765" t="s">
        <v>1290</v>
      </c>
      <c r="F10" s="169">
        <f xml:space="preserve"> 'Price Index'!G11:G11</f>
        <v>0.18</v>
      </c>
      <c r="G10" s="374">
        <f>SUM('Price Index'!F65-'Price Index'!F65*'Price Index'!G11)</f>
        <v>182783.87119999999</v>
      </c>
      <c r="H10" s="729"/>
    </row>
    <row r="11" spans="1:8" ht="15.75" thickBot="1" x14ac:dyDescent="0.3"/>
    <row r="12" spans="1:8" ht="15.75" x14ac:dyDescent="0.25">
      <c r="A12" s="734" t="s">
        <v>175</v>
      </c>
      <c r="B12" s="735"/>
      <c r="C12" s="735"/>
      <c r="D12" s="735"/>
      <c r="E12" s="170"/>
      <c r="F12" s="170"/>
      <c r="G12" s="170"/>
      <c r="H12" s="171"/>
    </row>
    <row r="13" spans="1:8" x14ac:dyDescent="0.25">
      <c r="A13" s="736" t="s">
        <v>360</v>
      </c>
      <c r="B13" s="737"/>
      <c r="C13" s="737"/>
      <c r="D13" s="160"/>
      <c r="E13" s="738" t="s">
        <v>358</v>
      </c>
      <c r="F13" s="738"/>
      <c r="G13" s="738"/>
      <c r="H13" s="739"/>
    </row>
    <row r="14" spans="1:8" x14ac:dyDescent="0.25">
      <c r="A14" s="723" t="s">
        <v>270</v>
      </c>
      <c r="B14" s="724"/>
      <c r="C14" s="724"/>
      <c r="D14" s="162"/>
      <c r="E14" s="725" t="s">
        <v>343</v>
      </c>
      <c r="F14" s="725"/>
      <c r="G14" s="725"/>
      <c r="H14" s="726"/>
    </row>
    <row r="15" spans="1:8" x14ac:dyDescent="0.25">
      <c r="A15" s="723" t="s">
        <v>337</v>
      </c>
      <c r="B15" s="724"/>
      <c r="C15" s="724"/>
      <c r="D15" s="160"/>
      <c r="E15" s="725" t="s">
        <v>344</v>
      </c>
      <c r="F15" s="725"/>
      <c r="G15" s="725"/>
      <c r="H15" s="726"/>
    </row>
    <row r="16" spans="1:8" x14ac:dyDescent="0.25">
      <c r="A16" s="723" t="s">
        <v>338</v>
      </c>
      <c r="B16" s="724"/>
      <c r="C16" s="724"/>
      <c r="D16" s="163"/>
      <c r="E16" s="725" t="s">
        <v>373</v>
      </c>
      <c r="F16" s="725"/>
      <c r="G16" s="725"/>
      <c r="H16" s="726"/>
    </row>
    <row r="17" spans="1:10" x14ac:dyDescent="0.25">
      <c r="A17" s="723" t="s">
        <v>339</v>
      </c>
      <c r="B17" s="724"/>
      <c r="C17" s="724"/>
      <c r="D17" s="162"/>
      <c r="E17" s="725" t="s">
        <v>347</v>
      </c>
      <c r="F17" s="725"/>
      <c r="G17" s="725"/>
      <c r="H17" s="726"/>
    </row>
    <row r="18" spans="1:10" x14ac:dyDescent="0.25">
      <c r="A18" s="723" t="s">
        <v>340</v>
      </c>
      <c r="B18" s="724"/>
      <c r="C18" s="724"/>
      <c r="D18" s="163"/>
      <c r="E18" s="725" t="s">
        <v>348</v>
      </c>
      <c r="F18" s="725"/>
      <c r="G18" s="725"/>
      <c r="H18" s="726"/>
    </row>
    <row r="19" spans="1:10" ht="15.75" thickBot="1" x14ac:dyDescent="0.3">
      <c r="A19" s="740" t="s">
        <v>341</v>
      </c>
      <c r="B19" s="741"/>
      <c r="C19" s="741"/>
      <c r="D19" s="164"/>
      <c r="E19" s="742" t="s">
        <v>345</v>
      </c>
      <c r="F19" s="742"/>
      <c r="G19" s="742"/>
      <c r="H19" s="743"/>
    </row>
    <row r="20" spans="1:10" x14ac:dyDescent="0.25">
      <c r="A20" s="167"/>
      <c r="B20" s="167"/>
      <c r="C20" s="167"/>
      <c r="D20" s="167"/>
      <c r="E20" s="167"/>
      <c r="F20" s="172"/>
      <c r="G20" s="173"/>
      <c r="H20" s="173"/>
    </row>
    <row r="21" spans="1:10" ht="15.75" thickBot="1" x14ac:dyDescent="0.3">
      <c r="A21" s="767"/>
      <c r="B21" s="767"/>
      <c r="C21" s="767"/>
      <c r="D21" s="767"/>
      <c r="E21" s="767"/>
      <c r="F21" s="767"/>
      <c r="G21" s="767"/>
      <c r="H21" s="767"/>
    </row>
    <row r="22" spans="1:10" x14ac:dyDescent="0.25">
      <c r="A22" s="744" t="s">
        <v>205</v>
      </c>
      <c r="B22" s="745"/>
      <c r="C22" s="770" t="s">
        <v>234</v>
      </c>
      <c r="D22" s="750" t="s">
        <v>172</v>
      </c>
      <c r="E22" s="751"/>
      <c r="F22" s="745"/>
      <c r="G22" s="836" t="s">
        <v>751</v>
      </c>
      <c r="H22" s="837"/>
    </row>
    <row r="23" spans="1:10" ht="15.75" thickBot="1" x14ac:dyDescent="0.3">
      <c r="A23" s="746"/>
      <c r="B23" s="747"/>
      <c r="C23" s="814"/>
      <c r="D23" s="752"/>
      <c r="E23" s="753"/>
      <c r="F23" s="747"/>
      <c r="G23" s="838"/>
      <c r="H23" s="839"/>
    </row>
    <row r="24" spans="1:10" x14ac:dyDescent="0.25">
      <c r="A24" s="673" t="s">
        <v>863</v>
      </c>
      <c r="B24" s="645" t="s">
        <v>863</v>
      </c>
      <c r="C24" s="216" t="s">
        <v>657</v>
      </c>
      <c r="D24" s="645" t="s">
        <v>864</v>
      </c>
      <c r="E24" s="645" t="s">
        <v>864</v>
      </c>
      <c r="F24" s="645" t="s">
        <v>864</v>
      </c>
      <c r="G24" s="818">
        <f>SUM(I24-I24*J24)</f>
        <v>-1364.48</v>
      </c>
      <c r="H24" s="819"/>
      <c r="I24" s="253">
        <v>-1664</v>
      </c>
      <c r="J24" s="148">
        <f xml:space="preserve"> F9</f>
        <v>0.18</v>
      </c>
    </row>
    <row r="25" spans="1:10" x14ac:dyDescent="0.25">
      <c r="A25" s="670" t="s">
        <v>865</v>
      </c>
      <c r="B25" s="505" t="s">
        <v>865</v>
      </c>
      <c r="C25" s="214">
        <v>700</v>
      </c>
      <c r="D25" s="505" t="s">
        <v>867</v>
      </c>
      <c r="E25" s="505" t="s">
        <v>867</v>
      </c>
      <c r="F25" s="505" t="s">
        <v>867</v>
      </c>
      <c r="G25" s="493">
        <f>SUM(I25-I25*J25)</f>
        <v>-787.2</v>
      </c>
      <c r="H25" s="577"/>
      <c r="I25" s="255">
        <v>-960</v>
      </c>
      <c r="J25" s="148">
        <f xml:space="preserve"> J24</f>
        <v>0.18</v>
      </c>
    </row>
    <row r="26" spans="1:10" x14ac:dyDescent="0.25">
      <c r="A26" s="670" t="s">
        <v>865</v>
      </c>
      <c r="B26" s="505" t="s">
        <v>865</v>
      </c>
      <c r="C26" s="214">
        <v>900</v>
      </c>
      <c r="D26" s="505" t="s">
        <v>917</v>
      </c>
      <c r="E26" s="505" t="s">
        <v>917</v>
      </c>
      <c r="F26" s="505" t="s">
        <v>917</v>
      </c>
      <c r="G26" s="493">
        <f t="shared" ref="G26:G39" si="0">SUM(I26-I26*J26)</f>
        <v>1339.06</v>
      </c>
      <c r="H26" s="577"/>
      <c r="I26" s="254">
        <v>1633</v>
      </c>
      <c r="J26" s="148">
        <f t="shared" ref="J26:J39" si="1" xml:space="preserve"> J25</f>
        <v>0.18</v>
      </c>
    </row>
    <row r="27" spans="1:10" x14ac:dyDescent="0.25">
      <c r="A27" s="670" t="s">
        <v>868</v>
      </c>
      <c r="B27" s="505" t="s">
        <v>868</v>
      </c>
      <c r="C27" s="214" t="s">
        <v>305</v>
      </c>
      <c r="D27" s="505" t="s">
        <v>306</v>
      </c>
      <c r="E27" s="505" t="s">
        <v>306</v>
      </c>
      <c r="F27" s="505" t="s">
        <v>306</v>
      </c>
      <c r="G27" s="493">
        <f t="shared" si="0"/>
        <v>1508.8</v>
      </c>
      <c r="H27" s="577"/>
      <c r="I27" s="254">
        <v>1840</v>
      </c>
      <c r="J27" s="148">
        <f t="shared" si="1"/>
        <v>0.18</v>
      </c>
    </row>
    <row r="28" spans="1:10" x14ac:dyDescent="0.25">
      <c r="A28" s="670" t="s">
        <v>869</v>
      </c>
      <c r="B28" s="505" t="s">
        <v>869</v>
      </c>
      <c r="C28" s="214" t="s">
        <v>303</v>
      </c>
      <c r="D28" s="505" t="s">
        <v>304</v>
      </c>
      <c r="E28" s="505" t="s">
        <v>304</v>
      </c>
      <c r="F28" s="505" t="s">
        <v>304</v>
      </c>
      <c r="G28" s="493">
        <f t="shared" si="0"/>
        <v>4920</v>
      </c>
      <c r="H28" s="577"/>
      <c r="I28" s="254">
        <v>6000</v>
      </c>
      <c r="J28" s="148">
        <f t="shared" si="1"/>
        <v>0.18</v>
      </c>
    </row>
    <row r="29" spans="1:10" x14ac:dyDescent="0.25">
      <c r="A29" s="815" t="s">
        <v>870</v>
      </c>
      <c r="B29" s="816" t="s">
        <v>870</v>
      </c>
      <c r="C29" s="215" t="s">
        <v>302</v>
      </c>
      <c r="D29" s="816" t="s">
        <v>871</v>
      </c>
      <c r="E29" s="816" t="s">
        <v>871</v>
      </c>
      <c r="F29" s="816" t="s">
        <v>871</v>
      </c>
      <c r="G29" s="493">
        <f t="shared" si="0"/>
        <v>4920</v>
      </c>
      <c r="H29" s="577"/>
      <c r="I29" s="254">
        <v>6000</v>
      </c>
      <c r="J29" s="148">
        <f t="shared" si="1"/>
        <v>0.18</v>
      </c>
    </row>
    <row r="30" spans="1:10" x14ac:dyDescent="0.25">
      <c r="A30" s="815" t="s">
        <v>308</v>
      </c>
      <c r="B30" s="816" t="s">
        <v>308</v>
      </c>
      <c r="C30" s="215" t="s">
        <v>309</v>
      </c>
      <c r="D30" s="816" t="s">
        <v>308</v>
      </c>
      <c r="E30" s="816" t="s">
        <v>308</v>
      </c>
      <c r="F30" s="816" t="s">
        <v>308</v>
      </c>
      <c r="G30" s="493">
        <f t="shared" si="0"/>
        <v>590.4</v>
      </c>
      <c r="H30" s="577"/>
      <c r="I30" s="255">
        <v>720</v>
      </c>
      <c r="J30" s="148">
        <f t="shared" si="1"/>
        <v>0.18</v>
      </c>
    </row>
    <row r="31" spans="1:10" x14ac:dyDescent="0.25">
      <c r="A31" s="815" t="s">
        <v>538</v>
      </c>
      <c r="B31" s="816" t="s">
        <v>538</v>
      </c>
      <c r="C31" s="215" t="s">
        <v>310</v>
      </c>
      <c r="D31" s="816" t="s">
        <v>311</v>
      </c>
      <c r="E31" s="816" t="s">
        <v>311</v>
      </c>
      <c r="F31" s="816" t="s">
        <v>311</v>
      </c>
      <c r="G31" s="493">
        <f t="shared" si="0"/>
        <v>218.94</v>
      </c>
      <c r="H31" s="577"/>
      <c r="I31" s="255">
        <v>267</v>
      </c>
      <c r="J31" s="148">
        <f t="shared" si="1"/>
        <v>0.18</v>
      </c>
    </row>
    <row r="32" spans="1:10" x14ac:dyDescent="0.25">
      <c r="A32" s="815" t="s">
        <v>873</v>
      </c>
      <c r="B32" s="816" t="s">
        <v>873</v>
      </c>
      <c r="C32" s="215" t="s">
        <v>312</v>
      </c>
      <c r="D32" s="816" t="s">
        <v>313</v>
      </c>
      <c r="E32" s="816" t="s">
        <v>313</v>
      </c>
      <c r="F32" s="816" t="s">
        <v>313</v>
      </c>
      <c r="G32" s="493">
        <f t="shared" si="0"/>
        <v>2132</v>
      </c>
      <c r="H32" s="577"/>
      <c r="I32" s="254">
        <v>2600</v>
      </c>
      <c r="J32" s="148">
        <f t="shared" si="1"/>
        <v>0.18</v>
      </c>
    </row>
    <row r="33" spans="1:10" x14ac:dyDescent="0.25">
      <c r="A33" s="815" t="s">
        <v>872</v>
      </c>
      <c r="B33" s="816" t="s">
        <v>872</v>
      </c>
      <c r="C33" s="215" t="s">
        <v>179</v>
      </c>
      <c r="D33" s="816" t="s">
        <v>314</v>
      </c>
      <c r="E33" s="816" t="s">
        <v>314</v>
      </c>
      <c r="F33" s="816" t="s">
        <v>314</v>
      </c>
      <c r="G33" s="493">
        <f t="shared" si="0"/>
        <v>918.4</v>
      </c>
      <c r="H33" s="577"/>
      <c r="I33" s="254">
        <v>1120</v>
      </c>
      <c r="J33" s="148">
        <f t="shared" si="1"/>
        <v>0.18</v>
      </c>
    </row>
    <row r="34" spans="1:10" x14ac:dyDescent="0.25">
      <c r="A34" s="815" t="s">
        <v>874</v>
      </c>
      <c r="B34" s="816" t="s">
        <v>874</v>
      </c>
      <c r="C34" s="215" t="s">
        <v>315</v>
      </c>
      <c r="D34" s="816" t="s">
        <v>316</v>
      </c>
      <c r="E34" s="816" t="s">
        <v>316</v>
      </c>
      <c r="F34" s="816" t="s">
        <v>316</v>
      </c>
      <c r="G34" s="493">
        <f t="shared" si="0"/>
        <v>557.6</v>
      </c>
      <c r="H34" s="577"/>
      <c r="I34" s="255">
        <v>680</v>
      </c>
      <c r="J34" s="148">
        <f t="shared" si="1"/>
        <v>0.18</v>
      </c>
    </row>
    <row r="35" spans="1:10" x14ac:dyDescent="0.25">
      <c r="A35" s="815" t="s">
        <v>874</v>
      </c>
      <c r="B35" s="816" t="s">
        <v>874</v>
      </c>
      <c r="C35" s="215" t="s">
        <v>317</v>
      </c>
      <c r="D35" s="816" t="s">
        <v>318</v>
      </c>
      <c r="E35" s="816" t="s">
        <v>318</v>
      </c>
      <c r="F35" s="816" t="s">
        <v>318</v>
      </c>
      <c r="G35" s="493">
        <f t="shared" si="0"/>
        <v>1115.2</v>
      </c>
      <c r="H35" s="577"/>
      <c r="I35" s="254">
        <v>1360</v>
      </c>
      <c r="J35" s="148">
        <f t="shared" si="1"/>
        <v>0.18</v>
      </c>
    </row>
    <row r="36" spans="1:10" x14ac:dyDescent="0.25">
      <c r="A36" s="815" t="s">
        <v>197</v>
      </c>
      <c r="B36" s="816" t="s">
        <v>197</v>
      </c>
      <c r="C36" s="215" t="s">
        <v>198</v>
      </c>
      <c r="D36" s="816" t="s">
        <v>197</v>
      </c>
      <c r="E36" s="816" t="s">
        <v>197</v>
      </c>
      <c r="F36" s="816" t="s">
        <v>197</v>
      </c>
      <c r="G36" s="493">
        <f t="shared" si="0"/>
        <v>360.8</v>
      </c>
      <c r="H36" s="577"/>
      <c r="I36" s="255">
        <v>440</v>
      </c>
      <c r="J36" s="148">
        <f t="shared" si="1"/>
        <v>0.18</v>
      </c>
    </row>
    <row r="37" spans="1:10" x14ac:dyDescent="0.25">
      <c r="A37" s="815" t="s">
        <v>738</v>
      </c>
      <c r="B37" s="816" t="s">
        <v>738</v>
      </c>
      <c r="C37" s="215" t="s">
        <v>203</v>
      </c>
      <c r="D37" s="816" t="s">
        <v>321</v>
      </c>
      <c r="E37" s="816" t="s">
        <v>321</v>
      </c>
      <c r="F37" s="816" t="s">
        <v>321</v>
      </c>
      <c r="G37" s="493">
        <f t="shared" si="0"/>
        <v>557.6</v>
      </c>
      <c r="H37" s="577"/>
      <c r="I37" s="255">
        <v>680</v>
      </c>
      <c r="J37" s="148">
        <f t="shared" si="1"/>
        <v>0.18</v>
      </c>
    </row>
    <row r="38" spans="1:10" x14ac:dyDescent="0.25">
      <c r="A38" s="815" t="s">
        <v>774</v>
      </c>
      <c r="B38" s="816" t="s">
        <v>774</v>
      </c>
      <c r="C38" s="215">
        <v>110</v>
      </c>
      <c r="D38" s="816" t="s">
        <v>921</v>
      </c>
      <c r="E38" s="816" t="s">
        <v>921</v>
      </c>
      <c r="F38" s="816" t="s">
        <v>921</v>
      </c>
      <c r="G38" s="493">
        <f t="shared" si="0"/>
        <v>151.69999999999999</v>
      </c>
      <c r="H38" s="577"/>
      <c r="I38" s="255">
        <v>185</v>
      </c>
      <c r="J38" s="148">
        <f t="shared" si="1"/>
        <v>0.18</v>
      </c>
    </row>
    <row r="39" spans="1:10" ht="15.75" thickBot="1" x14ac:dyDescent="0.3">
      <c r="A39" s="815" t="s">
        <v>193</v>
      </c>
      <c r="B39" s="816" t="s">
        <v>193</v>
      </c>
      <c r="C39" s="215" t="s">
        <v>194</v>
      </c>
      <c r="D39" s="816" t="s">
        <v>193</v>
      </c>
      <c r="E39" s="816" t="s">
        <v>193</v>
      </c>
      <c r="F39" s="816" t="s">
        <v>193</v>
      </c>
      <c r="G39" s="493">
        <f t="shared" si="0"/>
        <v>314.06</v>
      </c>
      <c r="H39" s="577"/>
      <c r="I39" s="256">
        <v>383</v>
      </c>
      <c r="J39" s="148">
        <f t="shared" si="1"/>
        <v>0.18</v>
      </c>
    </row>
    <row r="40" spans="1:10" ht="15" hidden="1" customHeight="1" x14ac:dyDescent="0.25">
      <c r="A40" s="815"/>
      <c r="B40" s="816"/>
      <c r="C40" s="215"/>
      <c r="D40" s="816"/>
      <c r="E40" s="816"/>
      <c r="F40" s="816"/>
      <c r="G40" s="493"/>
      <c r="H40" s="577"/>
      <c r="I40" s="148"/>
    </row>
    <row r="41" spans="1:10" x14ac:dyDescent="0.25">
      <c r="C41" s="167"/>
    </row>
    <row r="42" spans="1:10" x14ac:dyDescent="0.25">
      <c r="C42" s="167"/>
    </row>
    <row r="43" spans="1:10" x14ac:dyDescent="0.25">
      <c r="C43" s="167"/>
    </row>
    <row r="44" spans="1:10" x14ac:dyDescent="0.25">
      <c r="C44" s="167"/>
    </row>
    <row r="50" spans="1:10" ht="15.75" thickBot="1" x14ac:dyDescent="0.3"/>
    <row r="51" spans="1:10" ht="15" customHeight="1" x14ac:dyDescent="0.25">
      <c r="A51" s="604" t="s">
        <v>227</v>
      </c>
      <c r="B51" s="605"/>
      <c r="C51" s="608" t="s">
        <v>234</v>
      </c>
      <c r="D51" s="610" t="s">
        <v>172</v>
      </c>
      <c r="E51" s="611"/>
      <c r="F51" s="612"/>
      <c r="G51" s="836" t="s">
        <v>751</v>
      </c>
      <c r="H51" s="837"/>
    </row>
    <row r="52" spans="1:10" ht="15.75" customHeight="1" thickBot="1" x14ac:dyDescent="0.3">
      <c r="A52" s="606"/>
      <c r="B52" s="607"/>
      <c r="C52" s="609"/>
      <c r="D52" s="613"/>
      <c r="E52" s="614"/>
      <c r="F52" s="615"/>
      <c r="G52" s="838"/>
      <c r="H52" s="839"/>
    </row>
    <row r="53" spans="1:10" x14ac:dyDescent="0.25">
      <c r="A53" s="673" t="s">
        <v>222</v>
      </c>
      <c r="B53" s="645" t="s">
        <v>222</v>
      </c>
      <c r="C53" s="147" t="s">
        <v>327</v>
      </c>
      <c r="D53" s="645" t="s">
        <v>222</v>
      </c>
      <c r="E53" s="645" t="s">
        <v>222</v>
      </c>
      <c r="F53" s="645" t="s">
        <v>222</v>
      </c>
      <c r="G53" s="818">
        <f>SUM(I53-I53*J53)</f>
        <v>107.13300000000001</v>
      </c>
      <c r="H53" s="819"/>
      <c r="I53" s="262">
        <v>130.65</v>
      </c>
      <c r="J53" s="148">
        <f xml:space="preserve"> F9</f>
        <v>0.18</v>
      </c>
    </row>
    <row r="54" spans="1:10" x14ac:dyDescent="0.25">
      <c r="A54" s="670" t="s">
        <v>973</v>
      </c>
      <c r="B54" s="505" t="s">
        <v>973</v>
      </c>
      <c r="C54" s="191">
        <v>19405984</v>
      </c>
      <c r="D54" s="505" t="s">
        <v>973</v>
      </c>
      <c r="E54" s="505" t="s">
        <v>973</v>
      </c>
      <c r="F54" s="505" t="s">
        <v>973</v>
      </c>
      <c r="G54" s="493">
        <f>SUM(I54-I54*J54)</f>
        <v>10004</v>
      </c>
      <c r="H54" s="577"/>
      <c r="I54" s="257">
        <v>12200</v>
      </c>
      <c r="J54" s="148">
        <f xml:space="preserve"> J53</f>
        <v>0.18</v>
      </c>
    </row>
    <row r="55" spans="1:10" x14ac:dyDescent="0.25">
      <c r="A55" s="670" t="s">
        <v>487</v>
      </c>
      <c r="B55" s="505" t="s">
        <v>487</v>
      </c>
      <c r="C55" s="191">
        <v>19406446</v>
      </c>
      <c r="D55" s="505" t="s">
        <v>487</v>
      </c>
      <c r="E55" s="505" t="s">
        <v>487</v>
      </c>
      <c r="F55" s="505" t="s">
        <v>487</v>
      </c>
      <c r="G55" s="493">
        <f t="shared" ref="G55:G103" si="2">SUM(I55-I55*J55)</f>
        <v>42705.599999999999</v>
      </c>
      <c r="H55" s="577"/>
      <c r="I55" s="257">
        <v>52080</v>
      </c>
      <c r="J55" s="148">
        <f t="shared" ref="J55:J103" si="3" xml:space="preserve"> J54</f>
        <v>0.18</v>
      </c>
    </row>
    <row r="56" spans="1:10" x14ac:dyDescent="0.25">
      <c r="A56" s="670" t="s">
        <v>923</v>
      </c>
      <c r="B56" s="505" t="s">
        <v>923</v>
      </c>
      <c r="C56" s="191">
        <v>7238239</v>
      </c>
      <c r="D56" s="505" t="s">
        <v>923</v>
      </c>
      <c r="E56" s="505" t="s">
        <v>923</v>
      </c>
      <c r="F56" s="505" t="s">
        <v>923</v>
      </c>
      <c r="G56" s="493">
        <f t="shared" si="2"/>
        <v>2175.46</v>
      </c>
      <c r="H56" s="577"/>
      <c r="I56" s="257">
        <v>2653</v>
      </c>
      <c r="J56" s="148">
        <f t="shared" si="3"/>
        <v>0.18</v>
      </c>
    </row>
    <row r="57" spans="1:10" x14ac:dyDescent="0.25">
      <c r="A57" s="670" t="s">
        <v>974</v>
      </c>
      <c r="B57" s="505" t="s">
        <v>974</v>
      </c>
      <c r="C57" s="191">
        <v>86701778</v>
      </c>
      <c r="D57" s="505" t="s">
        <v>974</v>
      </c>
      <c r="E57" s="505" t="s">
        <v>974</v>
      </c>
      <c r="F57" s="505" t="s">
        <v>974</v>
      </c>
      <c r="G57" s="493">
        <f t="shared" si="2"/>
        <v>36002.92</v>
      </c>
      <c r="H57" s="577"/>
      <c r="I57" s="257">
        <v>43906</v>
      </c>
      <c r="J57" s="148">
        <f t="shared" si="3"/>
        <v>0.18</v>
      </c>
    </row>
    <row r="58" spans="1:10" x14ac:dyDescent="0.25">
      <c r="A58" s="670" t="s">
        <v>976</v>
      </c>
      <c r="B58" s="505" t="s">
        <v>976</v>
      </c>
      <c r="C58" s="191" t="s">
        <v>377</v>
      </c>
      <c r="D58" s="505" t="s">
        <v>976</v>
      </c>
      <c r="E58" s="505" t="s">
        <v>976</v>
      </c>
      <c r="F58" s="505" t="s">
        <v>976</v>
      </c>
      <c r="G58" s="493">
        <f t="shared" si="2"/>
        <v>2957.74</v>
      </c>
      <c r="H58" s="577"/>
      <c r="I58" s="257">
        <v>3607</v>
      </c>
      <c r="J58" s="148">
        <f t="shared" si="3"/>
        <v>0.18</v>
      </c>
    </row>
    <row r="59" spans="1:10" x14ac:dyDescent="0.25">
      <c r="A59" s="670" t="s">
        <v>977</v>
      </c>
      <c r="B59" s="505" t="s">
        <v>977</v>
      </c>
      <c r="C59" s="191" t="s">
        <v>384</v>
      </c>
      <c r="D59" s="505" t="s">
        <v>977</v>
      </c>
      <c r="E59" s="505" t="s">
        <v>977</v>
      </c>
      <c r="F59" s="505" t="s">
        <v>977</v>
      </c>
      <c r="G59" s="493">
        <f t="shared" si="2"/>
        <v>3225.06</v>
      </c>
      <c r="H59" s="577"/>
      <c r="I59" s="257">
        <v>3933</v>
      </c>
      <c r="J59" s="148">
        <f t="shared" si="3"/>
        <v>0.18</v>
      </c>
    </row>
    <row r="60" spans="1:10" x14ac:dyDescent="0.25">
      <c r="A60" s="670" t="s">
        <v>978</v>
      </c>
      <c r="B60" s="505" t="s">
        <v>978</v>
      </c>
      <c r="C60" s="191" t="s">
        <v>378</v>
      </c>
      <c r="D60" s="505" t="s">
        <v>978</v>
      </c>
      <c r="E60" s="505" t="s">
        <v>978</v>
      </c>
      <c r="F60" s="505" t="s">
        <v>978</v>
      </c>
      <c r="G60" s="493">
        <f t="shared" si="2"/>
        <v>3392.34</v>
      </c>
      <c r="H60" s="577"/>
      <c r="I60" s="257">
        <v>4137</v>
      </c>
      <c r="J60" s="148">
        <f t="shared" si="3"/>
        <v>0.18</v>
      </c>
    </row>
    <row r="61" spans="1:10" x14ac:dyDescent="0.25">
      <c r="A61" s="670" t="s">
        <v>1013</v>
      </c>
      <c r="B61" s="505" t="s">
        <v>1013</v>
      </c>
      <c r="C61" s="191" t="s">
        <v>696</v>
      </c>
      <c r="D61" s="505" t="s">
        <v>1013</v>
      </c>
      <c r="E61" s="505" t="s">
        <v>1013</v>
      </c>
      <c r="F61" s="505" t="s">
        <v>1013</v>
      </c>
      <c r="G61" s="493">
        <f t="shared" si="2"/>
        <v>3982.6826000000001</v>
      </c>
      <c r="H61" s="577"/>
      <c r="I61" s="257">
        <v>4856.93</v>
      </c>
      <c r="J61" s="148">
        <f t="shared" si="3"/>
        <v>0.18</v>
      </c>
    </row>
    <row r="62" spans="1:10" ht="15" customHeight="1" x14ac:dyDescent="0.25">
      <c r="A62" s="670" t="s">
        <v>1015</v>
      </c>
      <c r="B62" s="505" t="s">
        <v>1015</v>
      </c>
      <c r="C62" s="191" t="s">
        <v>1014</v>
      </c>
      <c r="D62" s="505" t="s">
        <v>1015</v>
      </c>
      <c r="E62" s="505" t="s">
        <v>1015</v>
      </c>
      <c r="F62" s="505" t="s">
        <v>1015</v>
      </c>
      <c r="G62" s="493">
        <f t="shared" si="2"/>
        <v>3933.3760000000002</v>
      </c>
      <c r="H62" s="577"/>
      <c r="I62" s="257">
        <v>4796.8</v>
      </c>
      <c r="J62" s="148">
        <f t="shared" si="3"/>
        <v>0.18</v>
      </c>
    </row>
    <row r="63" spans="1:10" ht="15" customHeight="1" x14ac:dyDescent="0.25">
      <c r="A63" s="670" t="s">
        <v>1016</v>
      </c>
      <c r="B63" s="505" t="s">
        <v>1016</v>
      </c>
      <c r="C63" s="191" t="s">
        <v>697</v>
      </c>
      <c r="D63" s="505" t="s">
        <v>1016</v>
      </c>
      <c r="E63" s="505" t="s">
        <v>1016</v>
      </c>
      <c r="F63" s="505" t="s">
        <v>1016</v>
      </c>
      <c r="G63" s="493">
        <f t="shared" si="2"/>
        <v>5868.4694</v>
      </c>
      <c r="H63" s="577"/>
      <c r="I63" s="257">
        <v>7156.67</v>
      </c>
      <c r="J63" s="148">
        <f t="shared" si="3"/>
        <v>0.18</v>
      </c>
    </row>
    <row r="64" spans="1:10" ht="15" customHeight="1" x14ac:dyDescent="0.25">
      <c r="A64" s="670" t="s">
        <v>1018</v>
      </c>
      <c r="B64" s="505" t="s">
        <v>1018</v>
      </c>
      <c r="C64" s="191" t="s">
        <v>1017</v>
      </c>
      <c r="D64" s="505" t="s">
        <v>1018</v>
      </c>
      <c r="E64" s="505" t="s">
        <v>1018</v>
      </c>
      <c r="F64" s="505" t="s">
        <v>1018</v>
      </c>
      <c r="G64" s="493">
        <f t="shared" si="2"/>
        <v>6250.8600000000006</v>
      </c>
      <c r="H64" s="577"/>
      <c r="I64" s="257">
        <v>7623</v>
      </c>
      <c r="J64" s="148">
        <f t="shared" si="3"/>
        <v>0.18</v>
      </c>
    </row>
    <row r="65" spans="1:10" ht="15" customHeight="1" x14ac:dyDescent="0.25">
      <c r="A65" s="670" t="s">
        <v>981</v>
      </c>
      <c r="B65" s="505" t="s">
        <v>981</v>
      </c>
      <c r="C65" s="219" t="s">
        <v>687</v>
      </c>
      <c r="D65" s="505" t="s">
        <v>981</v>
      </c>
      <c r="E65" s="505" t="s">
        <v>981</v>
      </c>
      <c r="F65" s="505" t="s">
        <v>981</v>
      </c>
      <c r="G65" s="493">
        <f t="shared" si="2"/>
        <v>5320.98</v>
      </c>
      <c r="H65" s="577"/>
      <c r="I65" s="257">
        <v>6489</v>
      </c>
      <c r="J65" s="148">
        <f t="shared" si="3"/>
        <v>0.18</v>
      </c>
    </row>
    <row r="66" spans="1:10" ht="15" customHeight="1" x14ac:dyDescent="0.25">
      <c r="A66" s="670" t="s">
        <v>983</v>
      </c>
      <c r="B66" s="505" t="s">
        <v>983</v>
      </c>
      <c r="C66" s="191" t="s">
        <v>982</v>
      </c>
      <c r="D66" s="505" t="s">
        <v>983</v>
      </c>
      <c r="E66" s="505" t="s">
        <v>983</v>
      </c>
      <c r="F66" s="505" t="s">
        <v>983</v>
      </c>
      <c r="G66" s="493">
        <f t="shared" si="2"/>
        <v>5320.98</v>
      </c>
      <c r="H66" s="577"/>
      <c r="I66" s="257">
        <v>6489</v>
      </c>
      <c r="J66" s="148">
        <f t="shared" si="3"/>
        <v>0.18</v>
      </c>
    </row>
    <row r="67" spans="1:10" ht="15" customHeight="1" x14ac:dyDescent="0.25">
      <c r="A67" s="670" t="s">
        <v>984</v>
      </c>
      <c r="B67" s="505" t="s">
        <v>984</v>
      </c>
      <c r="C67" s="191" t="s">
        <v>688</v>
      </c>
      <c r="D67" s="505" t="s">
        <v>984</v>
      </c>
      <c r="E67" s="505" t="s">
        <v>984</v>
      </c>
      <c r="F67" s="505" t="s">
        <v>984</v>
      </c>
      <c r="G67" s="493">
        <f t="shared" si="2"/>
        <v>5576</v>
      </c>
      <c r="H67" s="577"/>
      <c r="I67" s="257">
        <v>6800</v>
      </c>
      <c r="J67" s="148">
        <f t="shared" si="3"/>
        <v>0.18</v>
      </c>
    </row>
    <row r="68" spans="1:10" ht="15" customHeight="1" x14ac:dyDescent="0.25">
      <c r="A68" s="670" t="s">
        <v>986</v>
      </c>
      <c r="B68" s="505" t="s">
        <v>986</v>
      </c>
      <c r="C68" s="191" t="s">
        <v>985</v>
      </c>
      <c r="D68" s="505" t="s">
        <v>986</v>
      </c>
      <c r="E68" s="505" t="s">
        <v>986</v>
      </c>
      <c r="F68" s="505" t="s">
        <v>986</v>
      </c>
      <c r="G68" s="493">
        <f t="shared" si="2"/>
        <v>5576</v>
      </c>
      <c r="H68" s="577"/>
      <c r="I68" s="257">
        <v>6800</v>
      </c>
      <c r="J68" s="148">
        <f t="shared" si="3"/>
        <v>0.18</v>
      </c>
    </row>
    <row r="69" spans="1:10" x14ac:dyDescent="0.25">
      <c r="A69" s="670" t="s">
        <v>987</v>
      </c>
      <c r="B69" s="505" t="s">
        <v>987</v>
      </c>
      <c r="C69" s="191" t="s">
        <v>379</v>
      </c>
      <c r="D69" s="505" t="s">
        <v>987</v>
      </c>
      <c r="E69" s="505" t="s">
        <v>987</v>
      </c>
      <c r="F69" s="505" t="s">
        <v>987</v>
      </c>
      <c r="G69" s="493">
        <f t="shared" si="2"/>
        <v>3704.76</v>
      </c>
      <c r="H69" s="577"/>
      <c r="I69" s="257">
        <v>4518</v>
      </c>
      <c r="J69" s="148">
        <f t="shared" si="3"/>
        <v>0.18</v>
      </c>
    </row>
    <row r="70" spans="1:10" x14ac:dyDescent="0.25">
      <c r="A70" s="670" t="s">
        <v>989</v>
      </c>
      <c r="B70" s="505" t="s">
        <v>989</v>
      </c>
      <c r="C70" s="191" t="s">
        <v>988</v>
      </c>
      <c r="D70" s="505" t="s">
        <v>989</v>
      </c>
      <c r="E70" s="505" t="s">
        <v>989</v>
      </c>
      <c r="F70" s="505" t="s">
        <v>989</v>
      </c>
      <c r="G70" s="493">
        <f t="shared" si="2"/>
        <v>3704.76</v>
      </c>
      <c r="H70" s="577"/>
      <c r="I70" s="257">
        <v>4518</v>
      </c>
      <c r="J70" s="148">
        <f t="shared" si="3"/>
        <v>0.18</v>
      </c>
    </row>
    <row r="71" spans="1:10" x14ac:dyDescent="0.25">
      <c r="A71" s="670" t="s">
        <v>990</v>
      </c>
      <c r="B71" s="505" t="s">
        <v>990</v>
      </c>
      <c r="C71" s="191" t="s">
        <v>380</v>
      </c>
      <c r="D71" s="505" t="s">
        <v>990</v>
      </c>
      <c r="E71" s="505" t="s">
        <v>990</v>
      </c>
      <c r="F71" s="505" t="s">
        <v>990</v>
      </c>
      <c r="G71" s="493">
        <f t="shared" si="2"/>
        <v>3982.74</v>
      </c>
      <c r="H71" s="577"/>
      <c r="I71" s="257">
        <v>4857</v>
      </c>
      <c r="J71" s="148">
        <f t="shared" si="3"/>
        <v>0.18</v>
      </c>
    </row>
    <row r="72" spans="1:10" x14ac:dyDescent="0.25">
      <c r="A72" s="670" t="s">
        <v>992</v>
      </c>
      <c r="B72" s="505" t="s">
        <v>992</v>
      </c>
      <c r="C72" s="191" t="s">
        <v>991</v>
      </c>
      <c r="D72" s="505" t="s">
        <v>992</v>
      </c>
      <c r="E72" s="505" t="s">
        <v>992</v>
      </c>
      <c r="F72" s="505" t="s">
        <v>992</v>
      </c>
      <c r="G72" s="493">
        <f t="shared" si="2"/>
        <v>3982.74</v>
      </c>
      <c r="H72" s="577"/>
      <c r="I72" s="257">
        <v>4857</v>
      </c>
      <c r="J72" s="148">
        <f t="shared" si="3"/>
        <v>0.18</v>
      </c>
    </row>
    <row r="73" spans="1:10" x14ac:dyDescent="0.25">
      <c r="A73" s="670" t="s">
        <v>993</v>
      </c>
      <c r="B73" s="505" t="s">
        <v>993</v>
      </c>
      <c r="C73" s="191" t="s">
        <v>381</v>
      </c>
      <c r="D73" s="505" t="s">
        <v>993</v>
      </c>
      <c r="E73" s="505" t="s">
        <v>993</v>
      </c>
      <c r="F73" s="505" t="s">
        <v>993</v>
      </c>
      <c r="G73" s="493">
        <f t="shared" si="2"/>
        <v>4125.42</v>
      </c>
      <c r="H73" s="577"/>
      <c r="I73" s="257">
        <v>5031</v>
      </c>
      <c r="J73" s="148">
        <f t="shared" si="3"/>
        <v>0.18</v>
      </c>
    </row>
    <row r="74" spans="1:10" x14ac:dyDescent="0.25">
      <c r="A74" s="670" t="s">
        <v>995</v>
      </c>
      <c r="B74" s="505" t="s">
        <v>995</v>
      </c>
      <c r="C74" s="191" t="s">
        <v>994</v>
      </c>
      <c r="D74" s="505" t="s">
        <v>995</v>
      </c>
      <c r="E74" s="505" t="s">
        <v>995</v>
      </c>
      <c r="F74" s="505" t="s">
        <v>995</v>
      </c>
      <c r="G74" s="493">
        <f t="shared" si="2"/>
        <v>4125.42</v>
      </c>
      <c r="H74" s="577"/>
      <c r="I74" s="257">
        <v>5031</v>
      </c>
      <c r="J74" s="148">
        <f t="shared" si="3"/>
        <v>0.18</v>
      </c>
    </row>
    <row r="75" spans="1:10" x14ac:dyDescent="0.25">
      <c r="A75" s="670" t="s">
        <v>996</v>
      </c>
      <c r="B75" s="505" t="s">
        <v>996</v>
      </c>
      <c r="C75" s="191" t="s">
        <v>382</v>
      </c>
      <c r="D75" s="505" t="s">
        <v>996</v>
      </c>
      <c r="E75" s="505" t="s">
        <v>996</v>
      </c>
      <c r="F75" s="505" t="s">
        <v>996</v>
      </c>
      <c r="G75" s="493">
        <f t="shared" si="2"/>
        <v>4412.42</v>
      </c>
      <c r="H75" s="577"/>
      <c r="I75" s="257">
        <v>5381</v>
      </c>
      <c r="J75" s="148">
        <f t="shared" si="3"/>
        <v>0.18</v>
      </c>
    </row>
    <row r="76" spans="1:10" x14ac:dyDescent="0.25">
      <c r="A76" s="670" t="s">
        <v>998</v>
      </c>
      <c r="B76" s="505" t="s">
        <v>998</v>
      </c>
      <c r="C76" s="191" t="s">
        <v>997</v>
      </c>
      <c r="D76" s="505" t="s">
        <v>998</v>
      </c>
      <c r="E76" s="505" t="s">
        <v>998</v>
      </c>
      <c r="F76" s="505" t="s">
        <v>998</v>
      </c>
      <c r="G76" s="493">
        <f t="shared" si="2"/>
        <v>4412.42</v>
      </c>
      <c r="H76" s="577"/>
      <c r="I76" s="257">
        <v>5381</v>
      </c>
      <c r="J76" s="148">
        <f t="shared" si="3"/>
        <v>0.18</v>
      </c>
    </row>
    <row r="77" spans="1:10" x14ac:dyDescent="0.25">
      <c r="A77" s="670" t="s">
        <v>999</v>
      </c>
      <c r="B77" s="505" t="s">
        <v>999</v>
      </c>
      <c r="C77" s="191" t="s">
        <v>383</v>
      </c>
      <c r="D77" s="505" t="s">
        <v>999</v>
      </c>
      <c r="E77" s="505" t="s">
        <v>999</v>
      </c>
      <c r="F77" s="505" t="s">
        <v>999</v>
      </c>
      <c r="G77" s="493">
        <f t="shared" si="2"/>
        <v>4689.58</v>
      </c>
      <c r="H77" s="577"/>
      <c r="I77" s="257">
        <v>5719</v>
      </c>
      <c r="J77" s="148">
        <f t="shared" si="3"/>
        <v>0.18</v>
      </c>
    </row>
    <row r="78" spans="1:10" x14ac:dyDescent="0.25">
      <c r="A78" s="670" t="s">
        <v>1001</v>
      </c>
      <c r="B78" s="505" t="s">
        <v>1001</v>
      </c>
      <c r="C78" s="191" t="s">
        <v>1000</v>
      </c>
      <c r="D78" s="505" t="s">
        <v>1001</v>
      </c>
      <c r="E78" s="505" t="s">
        <v>1001</v>
      </c>
      <c r="F78" s="505" t="s">
        <v>1001</v>
      </c>
      <c r="G78" s="493">
        <f t="shared" si="2"/>
        <v>4689.58</v>
      </c>
      <c r="H78" s="577"/>
      <c r="I78" s="257">
        <v>5719</v>
      </c>
      <c r="J78" s="148">
        <f t="shared" si="3"/>
        <v>0.18</v>
      </c>
    </row>
    <row r="79" spans="1:10" x14ac:dyDescent="0.25">
      <c r="A79" s="670" t="s">
        <v>953</v>
      </c>
      <c r="B79" s="505" t="s">
        <v>953</v>
      </c>
      <c r="C79" s="191" t="s">
        <v>539</v>
      </c>
      <c r="D79" s="505" t="s">
        <v>953</v>
      </c>
      <c r="E79" s="505" t="s">
        <v>953</v>
      </c>
      <c r="F79" s="505" t="s">
        <v>953</v>
      </c>
      <c r="G79" s="493">
        <f t="shared" si="2"/>
        <v>4545.26</v>
      </c>
      <c r="H79" s="577"/>
      <c r="I79" s="257">
        <v>5543</v>
      </c>
      <c r="J79" s="148">
        <f t="shared" si="3"/>
        <v>0.18</v>
      </c>
    </row>
    <row r="80" spans="1:10" x14ac:dyDescent="0.25">
      <c r="A80" s="670" t="s">
        <v>954</v>
      </c>
      <c r="B80" s="505" t="s">
        <v>954</v>
      </c>
      <c r="C80" s="191" t="s">
        <v>540</v>
      </c>
      <c r="D80" s="505" t="s">
        <v>954</v>
      </c>
      <c r="E80" s="505" t="s">
        <v>954</v>
      </c>
      <c r="F80" s="505" t="s">
        <v>954</v>
      </c>
      <c r="G80" s="493">
        <f t="shared" si="2"/>
        <v>4763.38</v>
      </c>
      <c r="H80" s="577"/>
      <c r="I80" s="257">
        <v>5809</v>
      </c>
      <c r="J80" s="148">
        <f t="shared" si="3"/>
        <v>0.18</v>
      </c>
    </row>
    <row r="81" spans="1:10" x14ac:dyDescent="0.25">
      <c r="A81" s="670" t="s">
        <v>955</v>
      </c>
      <c r="B81" s="505" t="s">
        <v>955</v>
      </c>
      <c r="C81" s="191" t="s">
        <v>541</v>
      </c>
      <c r="D81" s="505" t="s">
        <v>955</v>
      </c>
      <c r="E81" s="505" t="s">
        <v>955</v>
      </c>
      <c r="F81" s="505" t="s">
        <v>955</v>
      </c>
      <c r="G81" s="493">
        <f t="shared" si="2"/>
        <v>4982.32</v>
      </c>
      <c r="H81" s="577"/>
      <c r="I81" s="257">
        <v>6076</v>
      </c>
      <c r="J81" s="148">
        <f t="shared" si="3"/>
        <v>0.18</v>
      </c>
    </row>
    <row r="82" spans="1:10" x14ac:dyDescent="0.25">
      <c r="A82" s="670" t="s">
        <v>898</v>
      </c>
      <c r="B82" s="505" t="s">
        <v>898</v>
      </c>
      <c r="C82" s="191" t="s">
        <v>542</v>
      </c>
      <c r="D82" s="505" t="s">
        <v>898</v>
      </c>
      <c r="E82" s="505" t="s">
        <v>898</v>
      </c>
      <c r="F82" s="505" t="s">
        <v>898</v>
      </c>
      <c r="G82" s="493">
        <f t="shared" si="2"/>
        <v>5767.0599999999995</v>
      </c>
      <c r="H82" s="577"/>
      <c r="I82" s="257">
        <v>7033</v>
      </c>
      <c r="J82" s="148">
        <f t="shared" si="3"/>
        <v>0.18</v>
      </c>
    </row>
    <row r="83" spans="1:10" x14ac:dyDescent="0.25">
      <c r="A83" s="670" t="s">
        <v>899</v>
      </c>
      <c r="B83" s="505" t="s">
        <v>899</v>
      </c>
      <c r="C83" s="191" t="s">
        <v>543</v>
      </c>
      <c r="D83" s="505" t="s">
        <v>899</v>
      </c>
      <c r="E83" s="505" t="s">
        <v>899</v>
      </c>
      <c r="F83" s="505" t="s">
        <v>899</v>
      </c>
      <c r="G83" s="493">
        <f t="shared" si="2"/>
        <v>5767.0599999999995</v>
      </c>
      <c r="H83" s="577"/>
      <c r="I83" s="257">
        <v>7033</v>
      </c>
      <c r="J83" s="148">
        <f t="shared" si="3"/>
        <v>0.18</v>
      </c>
    </row>
    <row r="84" spans="1:10" x14ac:dyDescent="0.25">
      <c r="A84" s="670" t="s">
        <v>900</v>
      </c>
      <c r="B84" s="505" t="s">
        <v>900</v>
      </c>
      <c r="C84" s="191" t="s">
        <v>544</v>
      </c>
      <c r="D84" s="505" t="s">
        <v>900</v>
      </c>
      <c r="E84" s="505" t="s">
        <v>900</v>
      </c>
      <c r="F84" s="505" t="s">
        <v>900</v>
      </c>
      <c r="G84" s="493">
        <f t="shared" si="2"/>
        <v>5767.0599999999995</v>
      </c>
      <c r="H84" s="577"/>
      <c r="I84" s="257">
        <v>7033</v>
      </c>
      <c r="J84" s="148">
        <f t="shared" si="3"/>
        <v>0.18</v>
      </c>
    </row>
    <row r="85" spans="1:10" x14ac:dyDescent="0.25">
      <c r="A85" s="670" t="s">
        <v>901</v>
      </c>
      <c r="B85" s="505" t="s">
        <v>901</v>
      </c>
      <c r="C85" s="191" t="s">
        <v>545</v>
      </c>
      <c r="D85" s="505" t="s">
        <v>901</v>
      </c>
      <c r="E85" s="505" t="s">
        <v>901</v>
      </c>
      <c r="F85" s="505" t="s">
        <v>901</v>
      </c>
      <c r="G85" s="493">
        <f t="shared" si="2"/>
        <v>5767.0599999999995</v>
      </c>
      <c r="H85" s="577"/>
      <c r="I85" s="257">
        <v>7033</v>
      </c>
      <c r="J85" s="148">
        <f t="shared" si="3"/>
        <v>0.18</v>
      </c>
    </row>
    <row r="86" spans="1:10" x14ac:dyDescent="0.25">
      <c r="A86" s="670" t="s">
        <v>958</v>
      </c>
      <c r="B86" s="505" t="s">
        <v>958</v>
      </c>
      <c r="C86" s="191" t="s">
        <v>546</v>
      </c>
      <c r="D86" s="505" t="s">
        <v>958</v>
      </c>
      <c r="E86" s="505" t="s">
        <v>958</v>
      </c>
      <c r="F86" s="505" t="s">
        <v>958</v>
      </c>
      <c r="G86" s="493">
        <f t="shared" si="2"/>
        <v>5767.0599999999995</v>
      </c>
      <c r="H86" s="577"/>
      <c r="I86" s="257">
        <v>7033</v>
      </c>
      <c r="J86" s="148">
        <f t="shared" si="3"/>
        <v>0.18</v>
      </c>
    </row>
    <row r="87" spans="1:10" x14ac:dyDescent="0.25">
      <c r="A87" s="670" t="s">
        <v>902</v>
      </c>
      <c r="B87" s="505" t="s">
        <v>902</v>
      </c>
      <c r="C87" s="191" t="s">
        <v>547</v>
      </c>
      <c r="D87" s="505" t="s">
        <v>902</v>
      </c>
      <c r="E87" s="505" t="s">
        <v>902</v>
      </c>
      <c r="F87" s="505" t="s">
        <v>902</v>
      </c>
      <c r="G87" s="493">
        <f t="shared" si="2"/>
        <v>5767.0599999999995</v>
      </c>
      <c r="H87" s="577"/>
      <c r="I87" s="257">
        <v>7033</v>
      </c>
      <c r="J87" s="148">
        <f t="shared" si="3"/>
        <v>0.18</v>
      </c>
    </row>
    <row r="88" spans="1:10" x14ac:dyDescent="0.25">
      <c r="A88" s="670" t="s">
        <v>903</v>
      </c>
      <c r="B88" s="505" t="s">
        <v>903</v>
      </c>
      <c r="C88" s="191" t="s">
        <v>548</v>
      </c>
      <c r="D88" s="505" t="s">
        <v>903</v>
      </c>
      <c r="E88" s="505" t="s">
        <v>903</v>
      </c>
      <c r="F88" s="505" t="s">
        <v>903</v>
      </c>
      <c r="G88" s="493">
        <f t="shared" si="2"/>
        <v>5767.0599999999995</v>
      </c>
      <c r="H88" s="577"/>
      <c r="I88" s="257">
        <v>7033</v>
      </c>
      <c r="J88" s="148">
        <f t="shared" si="3"/>
        <v>0.18</v>
      </c>
    </row>
    <row r="89" spans="1:10" x14ac:dyDescent="0.25">
      <c r="A89" s="670" t="s">
        <v>904</v>
      </c>
      <c r="B89" s="505" t="s">
        <v>904</v>
      </c>
      <c r="C89" s="191" t="s">
        <v>549</v>
      </c>
      <c r="D89" s="505" t="s">
        <v>904</v>
      </c>
      <c r="E89" s="505" t="s">
        <v>904</v>
      </c>
      <c r="F89" s="505" t="s">
        <v>904</v>
      </c>
      <c r="G89" s="493">
        <f t="shared" si="2"/>
        <v>5767.0599999999995</v>
      </c>
      <c r="H89" s="577"/>
      <c r="I89" s="257">
        <v>7033</v>
      </c>
      <c r="J89" s="148">
        <f t="shared" si="3"/>
        <v>0.18</v>
      </c>
    </row>
    <row r="90" spans="1:10" x14ac:dyDescent="0.25">
      <c r="A90" s="670" t="s">
        <v>905</v>
      </c>
      <c r="B90" s="505" t="s">
        <v>905</v>
      </c>
      <c r="C90" s="191" t="s">
        <v>550</v>
      </c>
      <c r="D90" s="505" t="s">
        <v>905</v>
      </c>
      <c r="E90" s="505" t="s">
        <v>905</v>
      </c>
      <c r="F90" s="505" t="s">
        <v>905</v>
      </c>
      <c r="G90" s="493">
        <f t="shared" si="2"/>
        <v>5767.0599999999995</v>
      </c>
      <c r="H90" s="577"/>
      <c r="I90" s="257">
        <v>7033</v>
      </c>
      <c r="J90" s="148">
        <f t="shared" si="3"/>
        <v>0.18</v>
      </c>
    </row>
    <row r="91" spans="1:10" x14ac:dyDescent="0.25">
      <c r="A91" s="670" t="s">
        <v>1002</v>
      </c>
      <c r="B91" s="505" t="s">
        <v>1002</v>
      </c>
      <c r="C91" s="191" t="s">
        <v>561</v>
      </c>
      <c r="D91" s="505" t="s">
        <v>1002</v>
      </c>
      <c r="E91" s="505" t="s">
        <v>1002</v>
      </c>
      <c r="F91" s="505" t="s">
        <v>1002</v>
      </c>
      <c r="G91" s="493">
        <f t="shared" si="2"/>
        <v>5767.0599999999995</v>
      </c>
      <c r="H91" s="577"/>
      <c r="I91" s="257">
        <v>7033</v>
      </c>
      <c r="J91" s="148">
        <f t="shared" si="3"/>
        <v>0.18</v>
      </c>
    </row>
    <row r="92" spans="1:10" x14ac:dyDescent="0.25">
      <c r="A92" s="670" t="s">
        <v>1007</v>
      </c>
      <c r="B92" s="505" t="s">
        <v>1007</v>
      </c>
      <c r="C92" s="191" t="s">
        <v>1006</v>
      </c>
      <c r="D92" s="505" t="s">
        <v>1007</v>
      </c>
      <c r="E92" s="505" t="s">
        <v>1007</v>
      </c>
      <c r="F92" s="505" t="s">
        <v>1007</v>
      </c>
      <c r="G92" s="493">
        <f t="shared" si="2"/>
        <v>6013.0599999999995</v>
      </c>
      <c r="H92" s="577"/>
      <c r="I92" s="257">
        <v>7333</v>
      </c>
      <c r="J92" s="148">
        <f t="shared" si="3"/>
        <v>0.18</v>
      </c>
    </row>
    <row r="93" spans="1:10" ht="30" x14ac:dyDescent="0.25">
      <c r="A93" s="670" t="s">
        <v>1009</v>
      </c>
      <c r="B93" s="505" t="s">
        <v>1009</v>
      </c>
      <c r="C93" s="191" t="s">
        <v>1008</v>
      </c>
      <c r="D93" s="505" t="s">
        <v>1009</v>
      </c>
      <c r="E93" s="505" t="s">
        <v>1009</v>
      </c>
      <c r="F93" s="505" t="s">
        <v>1009</v>
      </c>
      <c r="G93" s="493">
        <f t="shared" si="2"/>
        <v>6013.0599999999995</v>
      </c>
      <c r="H93" s="577"/>
      <c r="I93" s="257">
        <v>7333</v>
      </c>
      <c r="J93" s="148">
        <f t="shared" si="3"/>
        <v>0.18</v>
      </c>
    </row>
    <row r="94" spans="1:10" x14ac:dyDescent="0.25">
      <c r="A94" s="670" t="s">
        <v>906</v>
      </c>
      <c r="B94" s="505" t="s">
        <v>906</v>
      </c>
      <c r="C94" s="191" t="s">
        <v>551</v>
      </c>
      <c r="D94" s="505" t="s">
        <v>906</v>
      </c>
      <c r="E94" s="505" t="s">
        <v>906</v>
      </c>
      <c r="F94" s="505" t="s">
        <v>906</v>
      </c>
      <c r="G94" s="493">
        <f t="shared" si="2"/>
        <v>7216</v>
      </c>
      <c r="H94" s="577"/>
      <c r="I94" s="257">
        <v>8800</v>
      </c>
      <c r="J94" s="148">
        <f t="shared" si="3"/>
        <v>0.18</v>
      </c>
    </row>
    <row r="95" spans="1:10" x14ac:dyDescent="0.25">
      <c r="A95" s="505" t="s">
        <v>907</v>
      </c>
      <c r="B95" s="505" t="s">
        <v>907</v>
      </c>
      <c r="C95" s="248" t="s">
        <v>552</v>
      </c>
      <c r="D95" s="505" t="s">
        <v>907</v>
      </c>
      <c r="E95" s="505" t="s">
        <v>907</v>
      </c>
      <c r="F95" s="505" t="s">
        <v>907</v>
      </c>
      <c r="G95" s="493">
        <f t="shared" si="2"/>
        <v>7216</v>
      </c>
      <c r="H95" s="577"/>
      <c r="I95" s="257">
        <v>8800</v>
      </c>
      <c r="J95" s="148">
        <f t="shared" si="3"/>
        <v>0.18</v>
      </c>
    </row>
    <row r="96" spans="1:10" x14ac:dyDescent="0.25">
      <c r="A96" s="505" t="s">
        <v>908</v>
      </c>
      <c r="B96" s="505" t="s">
        <v>908</v>
      </c>
      <c r="C96" s="248" t="s">
        <v>553</v>
      </c>
      <c r="D96" s="505" t="s">
        <v>908</v>
      </c>
      <c r="E96" s="505" t="s">
        <v>908</v>
      </c>
      <c r="F96" s="505" t="s">
        <v>908</v>
      </c>
      <c r="G96" s="493">
        <f t="shared" si="2"/>
        <v>7216</v>
      </c>
      <c r="H96" s="577"/>
      <c r="I96" s="257">
        <v>8800</v>
      </c>
      <c r="J96" s="148">
        <f t="shared" si="3"/>
        <v>0.18</v>
      </c>
    </row>
    <row r="97" spans="1:10" x14ac:dyDescent="0.25">
      <c r="A97" s="505" t="s">
        <v>909</v>
      </c>
      <c r="B97" s="505" t="s">
        <v>909</v>
      </c>
      <c r="C97" s="248" t="s">
        <v>554</v>
      </c>
      <c r="D97" s="505" t="s">
        <v>909</v>
      </c>
      <c r="E97" s="505" t="s">
        <v>909</v>
      </c>
      <c r="F97" s="505" t="s">
        <v>909</v>
      </c>
      <c r="G97" s="493">
        <f t="shared" si="2"/>
        <v>7216</v>
      </c>
      <c r="H97" s="577"/>
      <c r="I97" s="257">
        <v>8800</v>
      </c>
      <c r="J97" s="148">
        <f t="shared" si="3"/>
        <v>0.18</v>
      </c>
    </row>
    <row r="98" spans="1:10" x14ac:dyDescent="0.25">
      <c r="A98" s="505" t="s">
        <v>966</v>
      </c>
      <c r="B98" s="505" t="s">
        <v>966</v>
      </c>
      <c r="C98" s="248" t="s">
        <v>555</v>
      </c>
      <c r="D98" s="505" t="s">
        <v>966</v>
      </c>
      <c r="E98" s="505" t="s">
        <v>966</v>
      </c>
      <c r="F98" s="505" t="s">
        <v>966</v>
      </c>
      <c r="G98" s="493">
        <f t="shared" si="2"/>
        <v>7216</v>
      </c>
      <c r="H98" s="577"/>
      <c r="I98" s="257">
        <v>8800</v>
      </c>
      <c r="J98" s="148">
        <f t="shared" si="3"/>
        <v>0.18</v>
      </c>
    </row>
    <row r="99" spans="1:10" x14ac:dyDescent="0.25">
      <c r="A99" s="505" t="s">
        <v>910</v>
      </c>
      <c r="B99" s="505" t="s">
        <v>910</v>
      </c>
      <c r="C99" s="248" t="s">
        <v>556</v>
      </c>
      <c r="D99" s="505" t="s">
        <v>910</v>
      </c>
      <c r="E99" s="505" t="s">
        <v>910</v>
      </c>
      <c r="F99" s="505" t="s">
        <v>910</v>
      </c>
      <c r="G99" s="493">
        <f t="shared" si="2"/>
        <v>7216</v>
      </c>
      <c r="H99" s="577"/>
      <c r="I99" s="257">
        <v>8800</v>
      </c>
      <c r="J99" s="148">
        <f t="shared" si="3"/>
        <v>0.18</v>
      </c>
    </row>
    <row r="100" spans="1:10" x14ac:dyDescent="0.25">
      <c r="A100" s="505" t="s">
        <v>911</v>
      </c>
      <c r="B100" s="505" t="s">
        <v>911</v>
      </c>
      <c r="C100" s="248" t="s">
        <v>557</v>
      </c>
      <c r="D100" s="505" t="s">
        <v>911</v>
      </c>
      <c r="E100" s="505" t="s">
        <v>911</v>
      </c>
      <c r="F100" s="505" t="s">
        <v>911</v>
      </c>
      <c r="G100" s="493">
        <f t="shared" si="2"/>
        <v>7216</v>
      </c>
      <c r="H100" s="577"/>
      <c r="I100" s="257">
        <v>8800</v>
      </c>
      <c r="J100" s="148">
        <f t="shared" si="3"/>
        <v>0.18</v>
      </c>
    </row>
    <row r="101" spans="1:10" x14ac:dyDescent="0.25">
      <c r="A101" s="505" t="s">
        <v>912</v>
      </c>
      <c r="B101" s="505" t="s">
        <v>912</v>
      </c>
      <c r="C101" s="248" t="s">
        <v>558</v>
      </c>
      <c r="D101" s="505" t="s">
        <v>912</v>
      </c>
      <c r="E101" s="505" t="s">
        <v>912</v>
      </c>
      <c r="F101" s="505" t="s">
        <v>912</v>
      </c>
      <c r="G101" s="493">
        <f t="shared" si="2"/>
        <v>7216</v>
      </c>
      <c r="H101" s="577"/>
      <c r="I101" s="257">
        <v>8800</v>
      </c>
      <c r="J101" s="148">
        <f t="shared" si="3"/>
        <v>0.18</v>
      </c>
    </row>
    <row r="102" spans="1:10" x14ac:dyDescent="0.25">
      <c r="A102" s="505" t="s">
        <v>913</v>
      </c>
      <c r="B102" s="505" t="s">
        <v>913</v>
      </c>
      <c r="C102" s="248" t="s">
        <v>559</v>
      </c>
      <c r="D102" s="505" t="s">
        <v>913</v>
      </c>
      <c r="E102" s="505" t="s">
        <v>913</v>
      </c>
      <c r="F102" s="505" t="s">
        <v>913</v>
      </c>
      <c r="G102" s="493">
        <f t="shared" si="2"/>
        <v>7216</v>
      </c>
      <c r="H102" s="577"/>
      <c r="I102" s="257">
        <v>8800</v>
      </c>
      <c r="J102" s="148">
        <f t="shared" si="3"/>
        <v>0.18</v>
      </c>
    </row>
    <row r="103" spans="1:10" ht="15.75" thickBot="1" x14ac:dyDescent="0.3">
      <c r="A103" s="505" t="s">
        <v>969</v>
      </c>
      <c r="B103" s="505" t="s">
        <v>969</v>
      </c>
      <c r="C103" s="248" t="s">
        <v>560</v>
      </c>
      <c r="D103" s="505" t="s">
        <v>969</v>
      </c>
      <c r="E103" s="505" t="s">
        <v>969</v>
      </c>
      <c r="F103" s="505" t="s">
        <v>969</v>
      </c>
      <c r="G103" s="493">
        <f t="shared" si="2"/>
        <v>7216</v>
      </c>
      <c r="H103" s="577"/>
      <c r="I103" s="258">
        <v>8800</v>
      </c>
      <c r="J103" s="148">
        <f t="shared" si="3"/>
        <v>0.18</v>
      </c>
    </row>
  </sheetData>
  <mergeCells count="242">
    <mergeCell ref="A90:B90"/>
    <mergeCell ref="D90:F90"/>
    <mergeCell ref="G90:H90"/>
    <mergeCell ref="A91:B91"/>
    <mergeCell ref="D91:F91"/>
    <mergeCell ref="G91:H91"/>
    <mergeCell ref="A88:B88"/>
    <mergeCell ref="D88:F88"/>
    <mergeCell ref="G88:H88"/>
    <mergeCell ref="A89:B89"/>
    <mergeCell ref="D89:F89"/>
    <mergeCell ref="G89:H89"/>
    <mergeCell ref="A95:B95"/>
    <mergeCell ref="D95:F95"/>
    <mergeCell ref="G95:H95"/>
    <mergeCell ref="A92:B92"/>
    <mergeCell ref="D92:F92"/>
    <mergeCell ref="G92:H92"/>
    <mergeCell ref="A93:B93"/>
    <mergeCell ref="D93:F93"/>
    <mergeCell ref="G93:H93"/>
    <mergeCell ref="A94:B94"/>
    <mergeCell ref="D94:F94"/>
    <mergeCell ref="G94:H94"/>
    <mergeCell ref="A86:B86"/>
    <mergeCell ref="D86:F86"/>
    <mergeCell ref="G86:H86"/>
    <mergeCell ref="A87:B87"/>
    <mergeCell ref="D87:F87"/>
    <mergeCell ref="G87:H87"/>
    <mergeCell ref="A84:B84"/>
    <mergeCell ref="D84:F84"/>
    <mergeCell ref="G84:H84"/>
    <mergeCell ref="A85:B85"/>
    <mergeCell ref="D85:F85"/>
    <mergeCell ref="G85:H85"/>
    <mergeCell ref="A82:B82"/>
    <mergeCell ref="D82:F82"/>
    <mergeCell ref="G82:H82"/>
    <mergeCell ref="A83:B83"/>
    <mergeCell ref="D83:F83"/>
    <mergeCell ref="G83:H83"/>
    <mergeCell ref="A80:B80"/>
    <mergeCell ref="D80:F80"/>
    <mergeCell ref="G80:H80"/>
    <mergeCell ref="A81:B81"/>
    <mergeCell ref="D81:F81"/>
    <mergeCell ref="G81:H81"/>
    <mergeCell ref="A78:B78"/>
    <mergeCell ref="D78:F78"/>
    <mergeCell ref="G78:H78"/>
    <mergeCell ref="A79:B79"/>
    <mergeCell ref="D79:F79"/>
    <mergeCell ref="G79:H79"/>
    <mergeCell ref="A76:B76"/>
    <mergeCell ref="D76:F76"/>
    <mergeCell ref="G76:H76"/>
    <mergeCell ref="A77:B77"/>
    <mergeCell ref="D77:F77"/>
    <mergeCell ref="G77:H77"/>
    <mergeCell ref="A74:B74"/>
    <mergeCell ref="D74:F74"/>
    <mergeCell ref="G74:H74"/>
    <mergeCell ref="A75:B75"/>
    <mergeCell ref="D75:F75"/>
    <mergeCell ref="G75:H75"/>
    <mergeCell ref="A72:B72"/>
    <mergeCell ref="D72:F72"/>
    <mergeCell ref="G72:H72"/>
    <mergeCell ref="A73:B73"/>
    <mergeCell ref="D73:F73"/>
    <mergeCell ref="G73:H73"/>
    <mergeCell ref="A70:B70"/>
    <mergeCell ref="D70:F70"/>
    <mergeCell ref="G70:H70"/>
    <mergeCell ref="A71:B71"/>
    <mergeCell ref="D71:F71"/>
    <mergeCell ref="G71:H71"/>
    <mergeCell ref="A68:B68"/>
    <mergeCell ref="D68:F68"/>
    <mergeCell ref="G68:H68"/>
    <mergeCell ref="A69:B69"/>
    <mergeCell ref="D69:F69"/>
    <mergeCell ref="G69:H69"/>
    <mergeCell ref="A66:B66"/>
    <mergeCell ref="D66:F66"/>
    <mergeCell ref="G66:H66"/>
    <mergeCell ref="A67:B67"/>
    <mergeCell ref="D67:F67"/>
    <mergeCell ref="G67:H67"/>
    <mergeCell ref="A62:B62"/>
    <mergeCell ref="D62:F62"/>
    <mergeCell ref="G62:H62"/>
    <mergeCell ref="A65:B65"/>
    <mergeCell ref="D65:F65"/>
    <mergeCell ref="G65:H65"/>
    <mergeCell ref="A64:B64"/>
    <mergeCell ref="D64:F64"/>
    <mergeCell ref="G64:H64"/>
    <mergeCell ref="A63:B63"/>
    <mergeCell ref="D63:F63"/>
    <mergeCell ref="G63:H63"/>
    <mergeCell ref="A60:B60"/>
    <mergeCell ref="D60:F60"/>
    <mergeCell ref="G60:H60"/>
    <mergeCell ref="A61:B61"/>
    <mergeCell ref="D61:F61"/>
    <mergeCell ref="G61:H61"/>
    <mergeCell ref="A58:B58"/>
    <mergeCell ref="D58:F58"/>
    <mergeCell ref="G58:H58"/>
    <mergeCell ref="A59:B59"/>
    <mergeCell ref="D59:F59"/>
    <mergeCell ref="G59:H59"/>
    <mergeCell ref="A56:B56"/>
    <mergeCell ref="D56:F56"/>
    <mergeCell ref="G56:H56"/>
    <mergeCell ref="A57:B57"/>
    <mergeCell ref="D57:F57"/>
    <mergeCell ref="G57:H57"/>
    <mergeCell ref="A54:B54"/>
    <mergeCell ref="D54:F54"/>
    <mergeCell ref="G54:H54"/>
    <mergeCell ref="A55:B55"/>
    <mergeCell ref="D55:F55"/>
    <mergeCell ref="G55:H55"/>
    <mergeCell ref="A40:B40"/>
    <mergeCell ref="D40:F40"/>
    <mergeCell ref="G40:H40"/>
    <mergeCell ref="A51:B52"/>
    <mergeCell ref="C51:C52"/>
    <mergeCell ref="D51:F52"/>
    <mergeCell ref="G51:H52"/>
    <mergeCell ref="A53:B53"/>
    <mergeCell ref="D53:F53"/>
    <mergeCell ref="G53:H53"/>
    <mergeCell ref="A38:B38"/>
    <mergeCell ref="D38:F38"/>
    <mergeCell ref="G38:H38"/>
    <mergeCell ref="A39:B39"/>
    <mergeCell ref="D39:F39"/>
    <mergeCell ref="G39:H39"/>
    <mergeCell ref="A36:B36"/>
    <mergeCell ref="D36:F36"/>
    <mergeCell ref="G36:H36"/>
    <mergeCell ref="A37:B37"/>
    <mergeCell ref="D37:F37"/>
    <mergeCell ref="G37:H37"/>
    <mergeCell ref="A34:B34"/>
    <mergeCell ref="D34:F34"/>
    <mergeCell ref="G34:H34"/>
    <mergeCell ref="A35:B35"/>
    <mergeCell ref="D35:F35"/>
    <mergeCell ref="G35:H35"/>
    <mergeCell ref="A32:B32"/>
    <mergeCell ref="D32:F32"/>
    <mergeCell ref="G32:H32"/>
    <mergeCell ref="A33:B33"/>
    <mergeCell ref="D33:F33"/>
    <mergeCell ref="G33:H33"/>
    <mergeCell ref="A30:B30"/>
    <mergeCell ref="D30:F30"/>
    <mergeCell ref="G30:H30"/>
    <mergeCell ref="A31:B31"/>
    <mergeCell ref="D31:F31"/>
    <mergeCell ref="G31:H31"/>
    <mergeCell ref="A28:B28"/>
    <mergeCell ref="D28:F28"/>
    <mergeCell ref="G28:H28"/>
    <mergeCell ref="A29:B29"/>
    <mergeCell ref="D29:F29"/>
    <mergeCell ref="G29:H29"/>
    <mergeCell ref="A26:B26"/>
    <mergeCell ref="D26:F26"/>
    <mergeCell ref="G26:H26"/>
    <mergeCell ref="A27:B27"/>
    <mergeCell ref="D27:F27"/>
    <mergeCell ref="G27:H27"/>
    <mergeCell ref="A24:B24"/>
    <mergeCell ref="D24:F24"/>
    <mergeCell ref="G24:H24"/>
    <mergeCell ref="A25:B25"/>
    <mergeCell ref="D25:F25"/>
    <mergeCell ref="G25:H25"/>
    <mergeCell ref="A22:B23"/>
    <mergeCell ref="C22:C23"/>
    <mergeCell ref="D22:F23"/>
    <mergeCell ref="G22:H23"/>
    <mergeCell ref="A17:C17"/>
    <mergeCell ref="E17:H17"/>
    <mergeCell ref="A18:C18"/>
    <mergeCell ref="E18:H18"/>
    <mergeCell ref="A19:C19"/>
    <mergeCell ref="E19:H19"/>
    <mergeCell ref="A16:C16"/>
    <mergeCell ref="E16:H16"/>
    <mergeCell ref="A9:C9"/>
    <mergeCell ref="D9:E9"/>
    <mergeCell ref="G9:H9"/>
    <mergeCell ref="A12:D12"/>
    <mergeCell ref="A13:C13"/>
    <mergeCell ref="E13:H13"/>
    <mergeCell ref="A21:D21"/>
    <mergeCell ref="E21:F21"/>
    <mergeCell ref="G21:H21"/>
    <mergeCell ref="A10:C10"/>
    <mergeCell ref="D10:E10"/>
    <mergeCell ref="G10:H10"/>
    <mergeCell ref="D1:H2"/>
    <mergeCell ref="D4:H4"/>
    <mergeCell ref="D6:H6"/>
    <mergeCell ref="A8:C8"/>
    <mergeCell ref="D8:E8"/>
    <mergeCell ref="G8:H8"/>
    <mergeCell ref="A14:C14"/>
    <mergeCell ref="E14:H14"/>
    <mergeCell ref="A15:C15"/>
    <mergeCell ref="E15:H15"/>
    <mergeCell ref="A96:B96"/>
    <mergeCell ref="D96:F96"/>
    <mergeCell ref="G96:H96"/>
    <mergeCell ref="A97:B97"/>
    <mergeCell ref="D97:F97"/>
    <mergeCell ref="G97:H97"/>
    <mergeCell ref="A98:B98"/>
    <mergeCell ref="D98:F98"/>
    <mergeCell ref="G98:H98"/>
    <mergeCell ref="A102:B102"/>
    <mergeCell ref="D102:F102"/>
    <mergeCell ref="G102:H102"/>
    <mergeCell ref="A103:B103"/>
    <mergeCell ref="D103:F103"/>
    <mergeCell ref="G103:H103"/>
    <mergeCell ref="A99:B99"/>
    <mergeCell ref="D99:F99"/>
    <mergeCell ref="G99:H99"/>
    <mergeCell ref="A100:B100"/>
    <mergeCell ref="D100:F100"/>
    <mergeCell ref="G100:H100"/>
    <mergeCell ref="A101:B101"/>
    <mergeCell ref="D101:F101"/>
    <mergeCell ref="G101:H101"/>
  </mergeCells>
  <pageMargins left="0.7" right="0.7" top="0.75" bottom="0.75" header="0.3" footer="0.3"/>
  <pageSetup orientation="portrait" r:id="rId1"/>
  <headerFooter>
    <oddHeader>&amp;C&amp;14DOOSAN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7"/>
  <sheetViews>
    <sheetView view="pageLayout" zoomScaleNormal="100" workbookViewId="0">
      <selection activeCell="G11" sqref="G11:H11"/>
    </sheetView>
  </sheetViews>
  <sheetFormatPr defaultRowHeight="15" x14ac:dyDescent="0.25"/>
  <cols>
    <col min="1" max="1" width="9.140625" customWidth="1"/>
    <col min="2" max="2" width="22.5703125" customWidth="1"/>
    <col min="3" max="3" width="12.5703125" customWidth="1"/>
    <col min="4" max="4" width="9.85546875" customWidth="1"/>
    <col min="6" max="6" width="14.28515625" customWidth="1"/>
    <col min="7" max="7" width="5.85546875" customWidth="1"/>
    <col min="8" max="8" width="6.7109375" customWidth="1"/>
    <col min="9" max="9" width="9.140625" hidden="1" customWidth="1"/>
    <col min="10" max="10" width="0" hidden="1" customWidth="1"/>
  </cols>
  <sheetData>
    <row r="1" spans="1:8" x14ac:dyDescent="0.25">
      <c r="A1" s="149"/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5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431" t="s">
        <v>172</v>
      </c>
      <c r="B8" s="432"/>
      <c r="C8" s="432"/>
      <c r="D8" s="433" t="s">
        <v>173</v>
      </c>
      <c r="E8" s="432"/>
      <c r="F8" s="324" t="s">
        <v>174</v>
      </c>
      <c r="G8" s="596" t="s">
        <v>751</v>
      </c>
      <c r="H8" s="597"/>
    </row>
    <row r="9" spans="1:8" x14ac:dyDescent="0.25">
      <c r="A9" s="427" t="s">
        <v>1306</v>
      </c>
      <c r="B9" s="428" t="s">
        <v>1306</v>
      </c>
      <c r="C9" s="428" t="s">
        <v>1306</v>
      </c>
      <c r="D9" s="428" t="s">
        <v>239</v>
      </c>
      <c r="E9" s="428" t="s">
        <v>239</v>
      </c>
      <c r="F9" s="158">
        <f xml:space="preserve"> 'Price Index'!G11:G11</f>
        <v>0.18</v>
      </c>
      <c r="G9" s="585">
        <f>SUM('Price Index'!F66-'Price Index'!F66*'Price Index'!G11:H11)</f>
        <v>163807.8658</v>
      </c>
      <c r="H9" s="586"/>
    </row>
    <row r="10" spans="1:8" x14ac:dyDescent="0.25">
      <c r="A10" s="427" t="s">
        <v>1307</v>
      </c>
      <c r="B10" s="428" t="s">
        <v>1307</v>
      </c>
      <c r="C10" s="428" t="s">
        <v>1307</v>
      </c>
      <c r="D10" s="428" t="s">
        <v>349</v>
      </c>
      <c r="E10" s="428" t="s">
        <v>349</v>
      </c>
      <c r="F10" s="158">
        <f xml:space="preserve"> 'Price Index'!G11:G11</f>
        <v>0.18</v>
      </c>
      <c r="G10" s="585">
        <f>SUM('Price Index'!F67-'Price Index'!F67*'Price Index'!G11)</f>
        <v>188971.87</v>
      </c>
      <c r="H10" s="586"/>
    </row>
    <row r="11" spans="1:8" ht="15.75" thickBot="1" x14ac:dyDescent="0.3">
      <c r="A11" s="446" t="s">
        <v>1308</v>
      </c>
      <c r="B11" s="447" t="s">
        <v>1308</v>
      </c>
      <c r="C11" s="447" t="s">
        <v>1308</v>
      </c>
      <c r="D11" s="447" t="s">
        <v>1289</v>
      </c>
      <c r="E11" s="447" t="s">
        <v>1289</v>
      </c>
      <c r="F11" s="132">
        <f xml:space="preserve"> 'Price Index'!G11:G11</f>
        <v>0.18</v>
      </c>
      <c r="G11" s="448">
        <f>SUM('Price Index'!F68-'Price Index'!F68*'Price Index'!G11)</f>
        <v>191188.084</v>
      </c>
      <c r="H11" s="449"/>
    </row>
    <row r="12" spans="1:8" ht="15.75" thickBot="1" x14ac:dyDescent="0.3"/>
    <row r="13" spans="1:8" ht="15.75" x14ac:dyDescent="0.25">
      <c r="A13" s="436" t="s">
        <v>175</v>
      </c>
      <c r="B13" s="437"/>
      <c r="C13" s="437"/>
      <c r="D13" s="437"/>
      <c r="E13" s="130"/>
      <c r="F13" s="130"/>
      <c r="G13" s="130"/>
      <c r="H13" s="131"/>
    </row>
    <row r="14" spans="1:8" x14ac:dyDescent="0.25">
      <c r="A14" s="736" t="s">
        <v>1365</v>
      </c>
      <c r="B14" s="737"/>
      <c r="C14" s="737"/>
      <c r="D14" s="160"/>
      <c r="E14" s="738" t="s">
        <v>358</v>
      </c>
      <c r="F14" s="738"/>
      <c r="G14" s="738"/>
      <c r="H14" s="739"/>
    </row>
    <row r="15" spans="1:8" x14ac:dyDescent="0.25">
      <c r="A15" s="723" t="s">
        <v>270</v>
      </c>
      <c r="B15" s="724"/>
      <c r="C15" s="724"/>
      <c r="D15" s="162"/>
      <c r="E15" s="725" t="s">
        <v>343</v>
      </c>
      <c r="F15" s="725"/>
      <c r="G15" s="725"/>
      <c r="H15" s="726"/>
    </row>
    <row r="16" spans="1:8" x14ac:dyDescent="0.25">
      <c r="A16" s="723" t="s">
        <v>337</v>
      </c>
      <c r="B16" s="724"/>
      <c r="C16" s="724"/>
      <c r="D16" s="160"/>
      <c r="E16" s="725" t="s">
        <v>344</v>
      </c>
      <c r="F16" s="725"/>
      <c r="G16" s="725"/>
      <c r="H16" s="726"/>
    </row>
    <row r="17" spans="1:10" x14ac:dyDescent="0.25">
      <c r="A17" s="723" t="s">
        <v>338</v>
      </c>
      <c r="B17" s="724"/>
      <c r="C17" s="724"/>
      <c r="D17" s="163"/>
      <c r="E17" s="725" t="s">
        <v>373</v>
      </c>
      <c r="F17" s="725"/>
      <c r="G17" s="725"/>
      <c r="H17" s="726"/>
    </row>
    <row r="18" spans="1:10" x14ac:dyDescent="0.25">
      <c r="A18" s="723" t="s">
        <v>339</v>
      </c>
      <c r="B18" s="724"/>
      <c r="C18" s="724"/>
      <c r="D18" s="162"/>
      <c r="E18" s="725" t="s">
        <v>347</v>
      </c>
      <c r="F18" s="725"/>
      <c r="G18" s="725"/>
      <c r="H18" s="726"/>
    </row>
    <row r="19" spans="1:10" x14ac:dyDescent="0.25">
      <c r="A19" s="723" t="s">
        <v>340</v>
      </c>
      <c r="B19" s="724"/>
      <c r="C19" s="724"/>
      <c r="D19" s="163"/>
      <c r="E19" s="725" t="s">
        <v>348</v>
      </c>
      <c r="F19" s="725"/>
      <c r="G19" s="725"/>
      <c r="H19" s="726"/>
    </row>
    <row r="20" spans="1:10" ht="15.75" thickBot="1" x14ac:dyDescent="0.3">
      <c r="A20" s="740" t="s">
        <v>341</v>
      </c>
      <c r="B20" s="741"/>
      <c r="C20" s="741"/>
      <c r="D20" s="164"/>
      <c r="E20" s="742" t="s">
        <v>345</v>
      </c>
      <c r="F20" s="742"/>
      <c r="G20" s="742"/>
      <c r="H20" s="743"/>
    </row>
    <row r="21" spans="1:10" x14ac:dyDescent="0.25">
      <c r="A21" s="123"/>
      <c r="B21" s="123"/>
      <c r="C21" s="123"/>
      <c r="D21" s="123"/>
      <c r="E21" s="123"/>
      <c r="F21" s="128"/>
      <c r="G21" s="124"/>
      <c r="H21" s="124"/>
    </row>
    <row r="22" spans="1:10" ht="15.75" thickBot="1" x14ac:dyDescent="0.3">
      <c r="A22" s="450"/>
      <c r="B22" s="450"/>
      <c r="C22" s="450"/>
      <c r="D22" s="450"/>
      <c r="E22" s="450"/>
      <c r="F22" s="450"/>
      <c r="G22" s="450"/>
      <c r="H22" s="450"/>
    </row>
    <row r="23" spans="1:10" ht="15" customHeight="1" x14ac:dyDescent="0.25">
      <c r="A23" s="451" t="s">
        <v>205</v>
      </c>
      <c r="B23" s="452"/>
      <c r="C23" s="844" t="s">
        <v>234</v>
      </c>
      <c r="D23" s="457" t="s">
        <v>172</v>
      </c>
      <c r="E23" s="458"/>
      <c r="F23" s="452"/>
      <c r="G23" s="461" t="s">
        <v>751</v>
      </c>
      <c r="H23" s="462"/>
    </row>
    <row r="24" spans="1:10" ht="15.75" customHeight="1" thickBot="1" x14ac:dyDescent="0.3">
      <c r="A24" s="453"/>
      <c r="B24" s="454"/>
      <c r="C24" s="845"/>
      <c r="D24" s="459"/>
      <c r="E24" s="460"/>
      <c r="F24" s="454"/>
      <c r="G24" s="534"/>
      <c r="H24" s="535"/>
    </row>
    <row r="25" spans="1:10" ht="15" customHeight="1" x14ac:dyDescent="0.25">
      <c r="A25" s="673" t="s">
        <v>863</v>
      </c>
      <c r="B25" s="645" t="s">
        <v>863</v>
      </c>
      <c r="C25" s="216" t="s">
        <v>657</v>
      </c>
      <c r="D25" s="817" t="s">
        <v>864</v>
      </c>
      <c r="E25" s="786" t="s">
        <v>864</v>
      </c>
      <c r="F25" s="659" t="s">
        <v>864</v>
      </c>
      <c r="G25" s="842">
        <f>SUM(I25-I25*J25)</f>
        <v>-1476</v>
      </c>
      <c r="H25" s="843"/>
      <c r="I25" s="253">
        <v>-1800</v>
      </c>
      <c r="J25" s="146">
        <f xml:space="preserve"> F9</f>
        <v>0.18</v>
      </c>
    </row>
    <row r="26" spans="1:10" ht="15" customHeight="1" x14ac:dyDescent="0.25">
      <c r="A26" s="670" t="s">
        <v>865</v>
      </c>
      <c r="B26" s="505" t="s">
        <v>865</v>
      </c>
      <c r="C26" s="245">
        <v>700</v>
      </c>
      <c r="D26" s="505" t="s">
        <v>867</v>
      </c>
      <c r="E26" s="505" t="s">
        <v>867</v>
      </c>
      <c r="F26" s="505" t="s">
        <v>867</v>
      </c>
      <c r="G26" s="492">
        <f>SUM(I26-I26*J26)</f>
        <v>-830.66</v>
      </c>
      <c r="H26" s="500"/>
      <c r="I26" s="254">
        <v>-1013</v>
      </c>
      <c r="J26" s="146">
        <f xml:space="preserve"> J25</f>
        <v>0.18</v>
      </c>
    </row>
    <row r="27" spans="1:10" ht="15" customHeight="1" x14ac:dyDescent="0.25">
      <c r="A27" s="670" t="s">
        <v>865</v>
      </c>
      <c r="B27" s="505" t="s">
        <v>865</v>
      </c>
      <c r="C27" s="245">
        <v>900</v>
      </c>
      <c r="D27" s="505" t="s">
        <v>917</v>
      </c>
      <c r="E27" s="505" t="s">
        <v>917</v>
      </c>
      <c r="F27" s="505" t="s">
        <v>917</v>
      </c>
      <c r="G27" s="492">
        <f t="shared" ref="G27:G45" si="0">SUM(I27-I27*J27)</f>
        <v>1435</v>
      </c>
      <c r="H27" s="500"/>
      <c r="I27" s="254">
        <v>1750</v>
      </c>
      <c r="J27" s="146">
        <f t="shared" ref="J27:J45" si="1" xml:space="preserve"> J26</f>
        <v>0.18</v>
      </c>
    </row>
    <row r="28" spans="1:10" ht="15" customHeight="1" x14ac:dyDescent="0.25">
      <c r="A28" s="670" t="s">
        <v>918</v>
      </c>
      <c r="B28" s="505" t="s">
        <v>918</v>
      </c>
      <c r="C28" s="245" t="s">
        <v>374</v>
      </c>
      <c r="D28" s="505" t="s">
        <v>919</v>
      </c>
      <c r="E28" s="505" t="s">
        <v>919</v>
      </c>
      <c r="F28" s="505" t="s">
        <v>919</v>
      </c>
      <c r="G28" s="492">
        <f t="shared" si="0"/>
        <v>2525.6</v>
      </c>
      <c r="H28" s="500"/>
      <c r="I28" s="254">
        <v>3080</v>
      </c>
      <c r="J28" s="146">
        <f t="shared" si="1"/>
        <v>0.18</v>
      </c>
    </row>
    <row r="29" spans="1:10" ht="15" customHeight="1" x14ac:dyDescent="0.25">
      <c r="A29" s="670" t="s">
        <v>868</v>
      </c>
      <c r="B29" s="505" t="s">
        <v>868</v>
      </c>
      <c r="C29" s="245" t="s">
        <v>305</v>
      </c>
      <c r="D29" s="505" t="s">
        <v>306</v>
      </c>
      <c r="E29" s="505" t="s">
        <v>306</v>
      </c>
      <c r="F29" s="505" t="s">
        <v>306</v>
      </c>
      <c r="G29" s="492">
        <f t="shared" si="0"/>
        <v>2263.1999999999998</v>
      </c>
      <c r="H29" s="500"/>
      <c r="I29" s="254">
        <v>2760</v>
      </c>
      <c r="J29" s="146">
        <f t="shared" si="1"/>
        <v>0.18</v>
      </c>
    </row>
    <row r="30" spans="1:10" ht="15" customHeight="1" x14ac:dyDescent="0.25">
      <c r="A30" s="670" t="s">
        <v>869</v>
      </c>
      <c r="B30" s="505" t="s">
        <v>869</v>
      </c>
      <c r="C30" s="245" t="s">
        <v>303</v>
      </c>
      <c r="D30" s="505" t="s">
        <v>304</v>
      </c>
      <c r="E30" s="505" t="s">
        <v>304</v>
      </c>
      <c r="F30" s="505" t="s">
        <v>304</v>
      </c>
      <c r="G30" s="492">
        <f t="shared" si="0"/>
        <v>4920</v>
      </c>
      <c r="H30" s="500"/>
      <c r="I30" s="254">
        <v>6000</v>
      </c>
      <c r="J30" s="146">
        <f t="shared" si="1"/>
        <v>0.18</v>
      </c>
    </row>
    <row r="31" spans="1:10" ht="15" customHeight="1" x14ac:dyDescent="0.25">
      <c r="A31" s="815" t="s">
        <v>870</v>
      </c>
      <c r="B31" s="816" t="s">
        <v>870</v>
      </c>
      <c r="C31" s="215" t="s">
        <v>302</v>
      </c>
      <c r="D31" s="816" t="s">
        <v>871</v>
      </c>
      <c r="E31" s="816" t="s">
        <v>871</v>
      </c>
      <c r="F31" s="816" t="s">
        <v>871</v>
      </c>
      <c r="G31" s="492">
        <f t="shared" si="0"/>
        <v>4920</v>
      </c>
      <c r="H31" s="500"/>
      <c r="I31" s="254">
        <v>6000</v>
      </c>
      <c r="J31" s="146">
        <f t="shared" si="1"/>
        <v>0.18</v>
      </c>
    </row>
    <row r="32" spans="1:10" ht="15" customHeight="1" x14ac:dyDescent="0.25">
      <c r="A32" s="815" t="s">
        <v>308</v>
      </c>
      <c r="B32" s="816" t="s">
        <v>308</v>
      </c>
      <c r="C32" s="215" t="s">
        <v>309</v>
      </c>
      <c r="D32" s="816" t="s">
        <v>308</v>
      </c>
      <c r="E32" s="816" t="s">
        <v>308</v>
      </c>
      <c r="F32" s="816" t="s">
        <v>308</v>
      </c>
      <c r="G32" s="492">
        <f t="shared" si="0"/>
        <v>590.4</v>
      </c>
      <c r="H32" s="500"/>
      <c r="I32" s="255">
        <v>720</v>
      </c>
      <c r="J32" s="146">
        <f t="shared" si="1"/>
        <v>0.18</v>
      </c>
    </row>
    <row r="33" spans="1:10" x14ac:dyDescent="0.25">
      <c r="A33" s="815" t="s">
        <v>538</v>
      </c>
      <c r="B33" s="816" t="s">
        <v>538</v>
      </c>
      <c r="C33" s="215" t="s">
        <v>310</v>
      </c>
      <c r="D33" s="816" t="s">
        <v>311</v>
      </c>
      <c r="E33" s="816" t="s">
        <v>311</v>
      </c>
      <c r="F33" s="816" t="s">
        <v>311</v>
      </c>
      <c r="G33" s="492">
        <f t="shared" si="0"/>
        <v>218.94</v>
      </c>
      <c r="H33" s="500"/>
      <c r="I33" s="255">
        <v>267</v>
      </c>
      <c r="J33" s="146">
        <f t="shared" si="1"/>
        <v>0.18</v>
      </c>
    </row>
    <row r="34" spans="1:10" ht="15" hidden="1" customHeight="1" x14ac:dyDescent="0.25">
      <c r="A34" s="815" t="s">
        <v>737</v>
      </c>
      <c r="B34" s="816" t="s">
        <v>737</v>
      </c>
      <c r="C34" s="215" t="s">
        <v>689</v>
      </c>
      <c r="D34" s="816" t="s">
        <v>920</v>
      </c>
      <c r="E34" s="816" t="s">
        <v>920</v>
      </c>
      <c r="F34" s="816" t="s">
        <v>920</v>
      </c>
      <c r="G34" s="492">
        <f t="shared" si="0"/>
        <v>678.14</v>
      </c>
      <c r="H34" s="500"/>
      <c r="I34" s="255">
        <v>827</v>
      </c>
      <c r="J34" s="146">
        <f t="shared" si="1"/>
        <v>0.18</v>
      </c>
    </row>
    <row r="35" spans="1:10" x14ac:dyDescent="0.25">
      <c r="A35" s="815" t="s">
        <v>873</v>
      </c>
      <c r="B35" s="816" t="s">
        <v>873</v>
      </c>
      <c r="C35" s="215" t="s">
        <v>312</v>
      </c>
      <c r="D35" s="816" t="s">
        <v>313</v>
      </c>
      <c r="E35" s="816" t="s">
        <v>313</v>
      </c>
      <c r="F35" s="816" t="s">
        <v>313</v>
      </c>
      <c r="G35" s="492">
        <f t="shared" si="0"/>
        <v>2132</v>
      </c>
      <c r="H35" s="500"/>
      <c r="I35" s="254">
        <v>2600</v>
      </c>
      <c r="J35" s="146">
        <f t="shared" si="1"/>
        <v>0.18</v>
      </c>
    </row>
    <row r="36" spans="1:10" x14ac:dyDescent="0.25">
      <c r="A36" s="815" t="s">
        <v>872</v>
      </c>
      <c r="B36" s="816" t="s">
        <v>872</v>
      </c>
      <c r="C36" s="215" t="s">
        <v>179</v>
      </c>
      <c r="D36" s="816" t="s">
        <v>314</v>
      </c>
      <c r="E36" s="816" t="s">
        <v>314</v>
      </c>
      <c r="F36" s="816" t="s">
        <v>314</v>
      </c>
      <c r="G36" s="492">
        <f t="shared" si="0"/>
        <v>918.4</v>
      </c>
      <c r="H36" s="500"/>
      <c r="I36" s="254">
        <v>1120</v>
      </c>
      <c r="J36" s="146">
        <f t="shared" si="1"/>
        <v>0.18</v>
      </c>
    </row>
    <row r="37" spans="1:10" x14ac:dyDescent="0.25">
      <c r="A37" s="815" t="s">
        <v>874</v>
      </c>
      <c r="B37" s="816" t="s">
        <v>874</v>
      </c>
      <c r="C37" s="215" t="s">
        <v>315</v>
      </c>
      <c r="D37" s="816" t="s">
        <v>316</v>
      </c>
      <c r="E37" s="816" t="s">
        <v>316</v>
      </c>
      <c r="F37" s="816" t="s">
        <v>316</v>
      </c>
      <c r="G37" s="492">
        <f t="shared" si="0"/>
        <v>557.6</v>
      </c>
      <c r="H37" s="500"/>
      <c r="I37" s="255">
        <v>680</v>
      </c>
      <c r="J37" s="146">
        <f t="shared" si="1"/>
        <v>0.18</v>
      </c>
    </row>
    <row r="38" spans="1:10" x14ac:dyDescent="0.25">
      <c r="A38" s="815" t="s">
        <v>874</v>
      </c>
      <c r="B38" s="816" t="s">
        <v>874</v>
      </c>
      <c r="C38" s="215" t="s">
        <v>317</v>
      </c>
      <c r="D38" s="816" t="s">
        <v>318</v>
      </c>
      <c r="E38" s="816" t="s">
        <v>318</v>
      </c>
      <c r="F38" s="816" t="s">
        <v>318</v>
      </c>
      <c r="G38" s="492">
        <f t="shared" si="0"/>
        <v>1115.2</v>
      </c>
      <c r="H38" s="500"/>
      <c r="I38" s="254">
        <v>1360</v>
      </c>
      <c r="J38" s="146">
        <f t="shared" si="1"/>
        <v>0.18</v>
      </c>
    </row>
    <row r="39" spans="1:10" x14ac:dyDescent="0.25">
      <c r="A39" s="815" t="s">
        <v>319</v>
      </c>
      <c r="B39" s="816" t="s">
        <v>319</v>
      </c>
      <c r="C39" s="215" t="s">
        <v>320</v>
      </c>
      <c r="D39" s="816" t="s">
        <v>319</v>
      </c>
      <c r="E39" s="816" t="s">
        <v>319</v>
      </c>
      <c r="F39" s="816" t="s">
        <v>319</v>
      </c>
      <c r="G39" s="492">
        <f t="shared" si="0"/>
        <v>196.8</v>
      </c>
      <c r="H39" s="500"/>
      <c r="I39" s="255">
        <v>240</v>
      </c>
      <c r="J39" s="146">
        <f t="shared" si="1"/>
        <v>0.18</v>
      </c>
    </row>
    <row r="40" spans="1:10" x14ac:dyDescent="0.25">
      <c r="A40" s="815" t="s">
        <v>197</v>
      </c>
      <c r="B40" s="816" t="s">
        <v>197</v>
      </c>
      <c r="C40" s="215" t="s">
        <v>198</v>
      </c>
      <c r="D40" s="816" t="s">
        <v>197</v>
      </c>
      <c r="E40" s="816" t="s">
        <v>197</v>
      </c>
      <c r="F40" s="816" t="s">
        <v>197</v>
      </c>
      <c r="G40" s="492">
        <f t="shared" si="0"/>
        <v>360.8</v>
      </c>
      <c r="H40" s="500"/>
      <c r="I40" s="255">
        <v>440</v>
      </c>
      <c r="J40" s="146">
        <f t="shared" si="1"/>
        <v>0.18</v>
      </c>
    </row>
    <row r="41" spans="1:10" x14ac:dyDescent="0.25">
      <c r="A41" s="815" t="s">
        <v>738</v>
      </c>
      <c r="B41" s="816" t="s">
        <v>738</v>
      </c>
      <c r="C41" s="215" t="s">
        <v>203</v>
      </c>
      <c r="D41" s="816" t="s">
        <v>321</v>
      </c>
      <c r="E41" s="816" t="s">
        <v>321</v>
      </c>
      <c r="F41" s="816" t="s">
        <v>321</v>
      </c>
      <c r="G41" s="492">
        <f t="shared" si="0"/>
        <v>557.6</v>
      </c>
      <c r="H41" s="500"/>
      <c r="I41" s="255">
        <v>680</v>
      </c>
      <c r="J41" s="146">
        <f t="shared" si="1"/>
        <v>0.18</v>
      </c>
    </row>
    <row r="42" spans="1:10" x14ac:dyDescent="0.25">
      <c r="A42" s="815" t="s">
        <v>774</v>
      </c>
      <c r="B42" s="816" t="s">
        <v>774</v>
      </c>
      <c r="C42" s="215">
        <v>110</v>
      </c>
      <c r="D42" s="816" t="s">
        <v>921</v>
      </c>
      <c r="E42" s="816" t="s">
        <v>921</v>
      </c>
      <c r="F42" s="816" t="s">
        <v>921</v>
      </c>
      <c r="G42" s="492">
        <f t="shared" si="0"/>
        <v>151.69999999999999</v>
      </c>
      <c r="H42" s="500"/>
      <c r="I42" s="255">
        <v>185</v>
      </c>
      <c r="J42" s="146">
        <f t="shared" si="1"/>
        <v>0.18</v>
      </c>
    </row>
    <row r="43" spans="1:10" x14ac:dyDescent="0.25">
      <c r="A43" s="815" t="s">
        <v>323</v>
      </c>
      <c r="B43" s="816"/>
      <c r="C43" s="215" t="s">
        <v>322</v>
      </c>
      <c r="D43" s="816" t="s">
        <v>323</v>
      </c>
      <c r="E43" s="816" t="s">
        <v>323</v>
      </c>
      <c r="F43" s="816" t="s">
        <v>323</v>
      </c>
      <c r="G43" s="492">
        <f t="shared" si="0"/>
        <v>2501</v>
      </c>
      <c r="H43" s="500"/>
      <c r="I43" s="254">
        <v>3050</v>
      </c>
      <c r="J43" s="146">
        <f t="shared" si="1"/>
        <v>0.18</v>
      </c>
    </row>
    <row r="44" spans="1:10" x14ac:dyDescent="0.25">
      <c r="A44" s="815" t="s">
        <v>324</v>
      </c>
      <c r="B44" s="816" t="s">
        <v>324</v>
      </c>
      <c r="C44" s="215" t="s">
        <v>325</v>
      </c>
      <c r="D44" s="816" t="s">
        <v>324</v>
      </c>
      <c r="E44" s="816" t="s">
        <v>324</v>
      </c>
      <c r="F44" s="816" t="s">
        <v>324</v>
      </c>
      <c r="G44" s="492">
        <f t="shared" si="0"/>
        <v>2870</v>
      </c>
      <c r="H44" s="500"/>
      <c r="I44" s="254">
        <v>3500</v>
      </c>
      <c r="J44" s="146">
        <f t="shared" si="1"/>
        <v>0.18</v>
      </c>
    </row>
    <row r="45" spans="1:10" ht="15.75" thickBot="1" x14ac:dyDescent="0.3">
      <c r="A45" s="840" t="s">
        <v>193</v>
      </c>
      <c r="B45" s="841" t="s">
        <v>193</v>
      </c>
      <c r="C45" s="217" t="s">
        <v>194</v>
      </c>
      <c r="D45" s="841" t="s">
        <v>193</v>
      </c>
      <c r="E45" s="841" t="s">
        <v>193</v>
      </c>
      <c r="F45" s="841" t="s">
        <v>193</v>
      </c>
      <c r="G45" s="548">
        <f t="shared" si="0"/>
        <v>314.06</v>
      </c>
      <c r="H45" s="549"/>
      <c r="I45" s="256">
        <v>383</v>
      </c>
      <c r="J45" s="146">
        <f t="shared" si="1"/>
        <v>0.18</v>
      </c>
    </row>
    <row r="50" spans="1:10" ht="15.75" thickBot="1" x14ac:dyDescent="0.3"/>
    <row r="51" spans="1:10" x14ac:dyDescent="0.25">
      <c r="A51" s="477" t="s">
        <v>227</v>
      </c>
      <c r="B51" s="478"/>
      <c r="C51" s="481" t="s">
        <v>234</v>
      </c>
      <c r="D51" s="483" t="s">
        <v>172</v>
      </c>
      <c r="E51" s="484"/>
      <c r="F51" s="485"/>
      <c r="G51" s="461" t="s">
        <v>751</v>
      </c>
      <c r="H51" s="462"/>
    </row>
    <row r="52" spans="1:10" ht="15.75" thickBot="1" x14ac:dyDescent="0.3">
      <c r="A52" s="479"/>
      <c r="B52" s="480"/>
      <c r="C52" s="482"/>
      <c r="D52" s="486"/>
      <c r="E52" s="487"/>
      <c r="F52" s="488"/>
      <c r="G52" s="534"/>
      <c r="H52" s="535"/>
    </row>
    <row r="53" spans="1:10" ht="15" customHeight="1" x14ac:dyDescent="0.25">
      <c r="A53" s="673" t="s">
        <v>222</v>
      </c>
      <c r="B53" s="645" t="s">
        <v>222</v>
      </c>
      <c r="C53" s="147" t="s">
        <v>327</v>
      </c>
      <c r="D53" s="645" t="s">
        <v>222</v>
      </c>
      <c r="E53" s="645" t="s">
        <v>222</v>
      </c>
      <c r="F53" s="645" t="s">
        <v>222</v>
      </c>
      <c r="G53" s="573">
        <f>SUM(I53-I53*J53)</f>
        <v>107.13300000000001</v>
      </c>
      <c r="H53" s="574"/>
      <c r="I53" s="262">
        <v>130.65</v>
      </c>
      <c r="J53" s="146">
        <f xml:space="preserve"> F9</f>
        <v>0.18</v>
      </c>
    </row>
    <row r="54" spans="1:10" ht="15" customHeight="1" x14ac:dyDescent="0.25">
      <c r="A54" s="670" t="s">
        <v>1019</v>
      </c>
      <c r="B54" s="505" t="s">
        <v>1019</v>
      </c>
      <c r="C54" s="191">
        <v>19405992</v>
      </c>
      <c r="D54" s="505" t="s">
        <v>1019</v>
      </c>
      <c r="E54" s="505" t="s">
        <v>1019</v>
      </c>
      <c r="F54" s="505" t="s">
        <v>1019</v>
      </c>
      <c r="G54" s="493">
        <f>SUM(I54-I54*J54)</f>
        <v>14577.14</v>
      </c>
      <c r="H54" s="577"/>
      <c r="I54" s="257">
        <v>17777</v>
      </c>
      <c r="J54" s="146">
        <f xml:space="preserve"> J53</f>
        <v>0.18</v>
      </c>
    </row>
    <row r="55" spans="1:10" ht="15" customHeight="1" x14ac:dyDescent="0.25">
      <c r="A55" s="670" t="s">
        <v>1020</v>
      </c>
      <c r="B55" s="505" t="s">
        <v>1020</v>
      </c>
      <c r="C55" s="191">
        <v>19406131</v>
      </c>
      <c r="D55" s="505" t="s">
        <v>1020</v>
      </c>
      <c r="E55" s="505" t="s">
        <v>1020</v>
      </c>
      <c r="F55" s="505" t="s">
        <v>1020</v>
      </c>
      <c r="G55" s="493">
        <f t="shared" ref="G55:G97" si="2">SUM(I55-I55*J55)</f>
        <v>10004</v>
      </c>
      <c r="H55" s="577"/>
      <c r="I55" s="257">
        <v>12200</v>
      </c>
      <c r="J55" s="146">
        <f xml:space="preserve"> J54</f>
        <v>0.18</v>
      </c>
    </row>
    <row r="56" spans="1:10" ht="15" customHeight="1" x14ac:dyDescent="0.25">
      <c r="A56" s="670" t="s">
        <v>487</v>
      </c>
      <c r="B56" s="505" t="s">
        <v>487</v>
      </c>
      <c r="C56" s="191">
        <v>19406446</v>
      </c>
      <c r="D56" s="505" t="s">
        <v>487</v>
      </c>
      <c r="E56" s="505" t="s">
        <v>487</v>
      </c>
      <c r="F56" s="505" t="s">
        <v>487</v>
      </c>
      <c r="G56" s="493">
        <f t="shared" si="2"/>
        <v>42705.599999999999</v>
      </c>
      <c r="H56" s="577"/>
      <c r="I56" s="257">
        <v>52080</v>
      </c>
      <c r="J56" s="146">
        <f t="shared" ref="J56:J97" si="3" xml:space="preserve"> J55</f>
        <v>0.18</v>
      </c>
    </row>
    <row r="57" spans="1:10" ht="15" customHeight="1" x14ac:dyDescent="0.25">
      <c r="A57" s="670" t="s">
        <v>974</v>
      </c>
      <c r="B57" s="505" t="s">
        <v>974</v>
      </c>
      <c r="C57" s="198">
        <v>86701778</v>
      </c>
      <c r="D57" s="505" t="s">
        <v>974</v>
      </c>
      <c r="E57" s="505" t="s">
        <v>974</v>
      </c>
      <c r="F57" s="505" t="s">
        <v>974</v>
      </c>
      <c r="G57" s="493">
        <f t="shared" si="2"/>
        <v>36002.92</v>
      </c>
      <c r="H57" s="577"/>
      <c r="I57" s="257">
        <v>43906</v>
      </c>
      <c r="J57" s="146">
        <f t="shared" si="3"/>
        <v>0.18</v>
      </c>
    </row>
    <row r="58" spans="1:10" ht="15" customHeight="1" x14ac:dyDescent="0.25">
      <c r="A58" s="670" t="s">
        <v>485</v>
      </c>
      <c r="B58" s="505" t="s">
        <v>485</v>
      </c>
      <c r="C58" s="191" t="s">
        <v>375</v>
      </c>
      <c r="D58" s="505" t="s">
        <v>485</v>
      </c>
      <c r="E58" s="505" t="s">
        <v>485</v>
      </c>
      <c r="F58" s="505" t="s">
        <v>485</v>
      </c>
      <c r="G58" s="493">
        <f t="shared" si="2"/>
        <v>3311.98</v>
      </c>
      <c r="H58" s="577"/>
      <c r="I58" s="257">
        <v>4039</v>
      </c>
      <c r="J58" s="146">
        <f t="shared" si="3"/>
        <v>0.18</v>
      </c>
    </row>
    <row r="59" spans="1:10" ht="15" customHeight="1" x14ac:dyDescent="0.25">
      <c r="A59" s="670" t="s">
        <v>975</v>
      </c>
      <c r="B59" s="505" t="s">
        <v>975</v>
      </c>
      <c r="C59" s="191" t="s">
        <v>376</v>
      </c>
      <c r="D59" s="505" t="s">
        <v>975</v>
      </c>
      <c r="E59" s="505" t="s">
        <v>975</v>
      </c>
      <c r="F59" s="505" t="s">
        <v>975</v>
      </c>
      <c r="G59" s="493">
        <f t="shared" si="2"/>
        <v>3507.96</v>
      </c>
      <c r="H59" s="577"/>
      <c r="I59" s="257">
        <v>4278</v>
      </c>
      <c r="J59" s="146">
        <f t="shared" si="3"/>
        <v>0.18</v>
      </c>
    </row>
    <row r="60" spans="1:10" ht="15" customHeight="1" x14ac:dyDescent="0.25">
      <c r="A60" s="670" t="s">
        <v>976</v>
      </c>
      <c r="B60" s="505" t="s">
        <v>976</v>
      </c>
      <c r="C60" s="191" t="s">
        <v>377</v>
      </c>
      <c r="D60" s="505" t="s">
        <v>976</v>
      </c>
      <c r="E60" s="505" t="s">
        <v>976</v>
      </c>
      <c r="F60" s="505" t="s">
        <v>976</v>
      </c>
      <c r="G60" s="493">
        <f t="shared" si="2"/>
        <v>2957.74</v>
      </c>
      <c r="H60" s="577"/>
      <c r="I60" s="257">
        <v>3607</v>
      </c>
      <c r="J60" s="146">
        <f t="shared" si="3"/>
        <v>0.18</v>
      </c>
    </row>
    <row r="61" spans="1:10" ht="15" customHeight="1" x14ac:dyDescent="0.25">
      <c r="A61" s="670" t="s">
        <v>977</v>
      </c>
      <c r="B61" s="505" t="s">
        <v>977</v>
      </c>
      <c r="C61" s="191" t="s">
        <v>384</v>
      </c>
      <c r="D61" s="505" t="s">
        <v>977</v>
      </c>
      <c r="E61" s="505" t="s">
        <v>977</v>
      </c>
      <c r="F61" s="505" t="s">
        <v>977</v>
      </c>
      <c r="G61" s="493">
        <f t="shared" si="2"/>
        <v>3225.06</v>
      </c>
      <c r="H61" s="577"/>
      <c r="I61" s="257">
        <v>3933</v>
      </c>
      <c r="J61" s="146">
        <f t="shared" si="3"/>
        <v>0.18</v>
      </c>
    </row>
    <row r="62" spans="1:10" ht="15" customHeight="1" x14ac:dyDescent="0.25">
      <c r="A62" s="670" t="s">
        <v>978</v>
      </c>
      <c r="B62" s="505" t="s">
        <v>978</v>
      </c>
      <c r="C62" s="191" t="s">
        <v>378</v>
      </c>
      <c r="D62" s="505" t="s">
        <v>978</v>
      </c>
      <c r="E62" s="505" t="s">
        <v>978</v>
      </c>
      <c r="F62" s="505" t="s">
        <v>978</v>
      </c>
      <c r="G62" s="493">
        <f t="shared" si="2"/>
        <v>3392.34</v>
      </c>
      <c r="H62" s="577"/>
      <c r="I62" s="257">
        <v>4137</v>
      </c>
      <c r="J62" s="146">
        <f t="shared" si="3"/>
        <v>0.18</v>
      </c>
    </row>
    <row r="63" spans="1:10" ht="15" customHeight="1" x14ac:dyDescent="0.25">
      <c r="A63" s="670" t="s">
        <v>981</v>
      </c>
      <c r="B63" s="505" t="s">
        <v>981</v>
      </c>
      <c r="C63" s="191" t="s">
        <v>690</v>
      </c>
      <c r="D63" s="505" t="s">
        <v>981</v>
      </c>
      <c r="E63" s="505" t="s">
        <v>981</v>
      </c>
      <c r="F63" s="505" t="s">
        <v>981</v>
      </c>
      <c r="G63" s="493">
        <f t="shared" si="2"/>
        <v>5320.98</v>
      </c>
      <c r="H63" s="577"/>
      <c r="I63" s="257">
        <v>6489</v>
      </c>
      <c r="J63" s="146">
        <f t="shared" si="3"/>
        <v>0.18</v>
      </c>
    </row>
    <row r="64" spans="1:10" ht="15" customHeight="1" x14ac:dyDescent="0.25">
      <c r="A64" s="670" t="s">
        <v>983</v>
      </c>
      <c r="B64" s="505" t="s">
        <v>983</v>
      </c>
      <c r="C64" s="191" t="s">
        <v>1021</v>
      </c>
      <c r="D64" s="505" t="s">
        <v>983</v>
      </c>
      <c r="E64" s="505" t="s">
        <v>983</v>
      </c>
      <c r="F64" s="505" t="s">
        <v>983</v>
      </c>
      <c r="G64" s="493">
        <f t="shared" si="2"/>
        <v>5320.98</v>
      </c>
      <c r="H64" s="577"/>
      <c r="I64" s="257">
        <v>6489</v>
      </c>
      <c r="J64" s="146">
        <f t="shared" si="3"/>
        <v>0.18</v>
      </c>
    </row>
    <row r="65" spans="1:10" ht="15" customHeight="1" x14ac:dyDescent="0.25">
      <c r="A65" s="670" t="s">
        <v>984</v>
      </c>
      <c r="B65" s="505" t="s">
        <v>984</v>
      </c>
      <c r="C65" s="191" t="s">
        <v>691</v>
      </c>
      <c r="D65" s="505" t="s">
        <v>984</v>
      </c>
      <c r="E65" s="505" t="s">
        <v>984</v>
      </c>
      <c r="F65" s="505" t="s">
        <v>984</v>
      </c>
      <c r="G65" s="493">
        <f t="shared" si="2"/>
        <v>5576</v>
      </c>
      <c r="H65" s="577"/>
      <c r="I65" s="257">
        <v>6800</v>
      </c>
      <c r="J65" s="146">
        <f t="shared" si="3"/>
        <v>0.18</v>
      </c>
    </row>
    <row r="66" spans="1:10" ht="15" customHeight="1" x14ac:dyDescent="0.25">
      <c r="A66" s="670" t="s">
        <v>986</v>
      </c>
      <c r="B66" s="505" t="s">
        <v>986</v>
      </c>
      <c r="C66" s="191" t="s">
        <v>1022</v>
      </c>
      <c r="D66" s="505" t="s">
        <v>986</v>
      </c>
      <c r="E66" s="505" t="s">
        <v>986</v>
      </c>
      <c r="F66" s="505" t="s">
        <v>986</v>
      </c>
      <c r="G66" s="493">
        <f t="shared" si="2"/>
        <v>5576</v>
      </c>
      <c r="H66" s="577"/>
      <c r="I66" s="257">
        <v>6800</v>
      </c>
      <c r="J66" s="146">
        <f t="shared" si="3"/>
        <v>0.18</v>
      </c>
    </row>
    <row r="67" spans="1:10" ht="15" customHeight="1" x14ac:dyDescent="0.25">
      <c r="A67" s="670" t="s">
        <v>1024</v>
      </c>
      <c r="B67" s="505" t="s">
        <v>1024</v>
      </c>
      <c r="C67" s="191" t="s">
        <v>1023</v>
      </c>
      <c r="D67" s="505" t="s">
        <v>1024</v>
      </c>
      <c r="E67" s="505" t="s">
        <v>1024</v>
      </c>
      <c r="F67" s="505" t="s">
        <v>1024</v>
      </c>
      <c r="G67" s="493">
        <f t="shared" si="2"/>
        <v>3844.98</v>
      </c>
      <c r="H67" s="577"/>
      <c r="I67" s="257">
        <v>4689</v>
      </c>
      <c r="J67" s="146">
        <f t="shared" si="3"/>
        <v>0.18</v>
      </c>
    </row>
    <row r="68" spans="1:10" ht="15" customHeight="1" x14ac:dyDescent="0.25">
      <c r="A68" s="670" t="s">
        <v>1026</v>
      </c>
      <c r="B68" s="505" t="s">
        <v>1026</v>
      </c>
      <c r="C68" s="191" t="s">
        <v>1025</v>
      </c>
      <c r="D68" s="505" t="s">
        <v>1026</v>
      </c>
      <c r="E68" s="505" t="s">
        <v>1026</v>
      </c>
      <c r="F68" s="505" t="s">
        <v>1026</v>
      </c>
      <c r="G68" s="493">
        <f t="shared" si="2"/>
        <v>4046.7</v>
      </c>
      <c r="H68" s="577"/>
      <c r="I68" s="257">
        <v>4935</v>
      </c>
      <c r="J68" s="146">
        <f t="shared" si="3"/>
        <v>0.18</v>
      </c>
    </row>
    <row r="69" spans="1:10" ht="15" customHeight="1" x14ac:dyDescent="0.25">
      <c r="A69" s="670" t="s">
        <v>1028</v>
      </c>
      <c r="B69" s="505" t="s">
        <v>1028</v>
      </c>
      <c r="C69" s="191" t="s">
        <v>1027</v>
      </c>
      <c r="D69" s="505" t="s">
        <v>1028</v>
      </c>
      <c r="E69" s="505" t="s">
        <v>1028</v>
      </c>
      <c r="F69" s="505" t="s">
        <v>1028</v>
      </c>
      <c r="G69" s="493">
        <f t="shared" si="2"/>
        <v>4401.76</v>
      </c>
      <c r="H69" s="577"/>
      <c r="I69" s="257">
        <v>5368</v>
      </c>
      <c r="J69" s="146">
        <f t="shared" si="3"/>
        <v>0.18</v>
      </c>
    </row>
    <row r="70" spans="1:10" ht="15" customHeight="1" x14ac:dyDescent="0.25">
      <c r="A70" s="670" t="s">
        <v>1030</v>
      </c>
      <c r="B70" s="505" t="s">
        <v>1030</v>
      </c>
      <c r="C70" s="191" t="s">
        <v>1029</v>
      </c>
      <c r="D70" s="505" t="s">
        <v>1030</v>
      </c>
      <c r="E70" s="505" t="s">
        <v>1030</v>
      </c>
      <c r="F70" s="505" t="s">
        <v>1030</v>
      </c>
      <c r="G70" s="493">
        <f t="shared" si="2"/>
        <v>4786.34</v>
      </c>
      <c r="H70" s="577"/>
      <c r="I70" s="257">
        <v>5837</v>
      </c>
      <c r="J70" s="146">
        <f t="shared" si="3"/>
        <v>0.18</v>
      </c>
    </row>
    <row r="71" spans="1:10" ht="15" customHeight="1" x14ac:dyDescent="0.25">
      <c r="A71" s="670" t="s">
        <v>1032</v>
      </c>
      <c r="B71" s="505" t="s">
        <v>1032</v>
      </c>
      <c r="C71" s="191" t="s">
        <v>1031</v>
      </c>
      <c r="D71" s="505" t="s">
        <v>1032</v>
      </c>
      <c r="E71" s="505" t="s">
        <v>1032</v>
      </c>
      <c r="F71" s="505" t="s">
        <v>1032</v>
      </c>
      <c r="G71" s="493">
        <f t="shared" si="2"/>
        <v>5117.62</v>
      </c>
      <c r="H71" s="577"/>
      <c r="I71" s="257">
        <v>6241</v>
      </c>
      <c r="J71" s="146">
        <f t="shared" si="3"/>
        <v>0.18</v>
      </c>
    </row>
    <row r="72" spans="1:10" ht="15" customHeight="1" x14ac:dyDescent="0.25">
      <c r="A72" s="670" t="s">
        <v>1034</v>
      </c>
      <c r="B72" s="505" t="s">
        <v>1034</v>
      </c>
      <c r="C72" s="219" t="s">
        <v>1033</v>
      </c>
      <c r="D72" s="505" t="s">
        <v>1034</v>
      </c>
      <c r="E72" s="505" t="s">
        <v>1034</v>
      </c>
      <c r="F72" s="505" t="s">
        <v>1034</v>
      </c>
      <c r="G72" s="493">
        <f t="shared" si="2"/>
        <v>6250.8600000000006</v>
      </c>
      <c r="H72" s="577"/>
      <c r="I72" s="257">
        <v>7623</v>
      </c>
      <c r="J72" s="146">
        <f t="shared" si="3"/>
        <v>0.18</v>
      </c>
    </row>
    <row r="73" spans="1:10" ht="15" customHeight="1" x14ac:dyDescent="0.25">
      <c r="A73" s="670" t="s">
        <v>1007</v>
      </c>
      <c r="B73" s="505" t="s">
        <v>1007</v>
      </c>
      <c r="C73" s="191" t="s">
        <v>692</v>
      </c>
      <c r="D73" s="505" t="s">
        <v>1007</v>
      </c>
      <c r="E73" s="505" t="s">
        <v>1007</v>
      </c>
      <c r="F73" s="505" t="s">
        <v>1007</v>
      </c>
      <c r="G73" s="493">
        <f t="shared" si="2"/>
        <v>6013.0599999999995</v>
      </c>
      <c r="H73" s="577"/>
      <c r="I73" s="257">
        <v>7333</v>
      </c>
      <c r="J73" s="146">
        <f t="shared" si="3"/>
        <v>0.18</v>
      </c>
    </row>
    <row r="74" spans="1:10" ht="15" customHeight="1" x14ac:dyDescent="0.25">
      <c r="A74" s="670" t="s">
        <v>1009</v>
      </c>
      <c r="B74" s="505" t="s">
        <v>1009</v>
      </c>
      <c r="C74" s="191" t="s">
        <v>1035</v>
      </c>
      <c r="D74" s="505" t="s">
        <v>1009</v>
      </c>
      <c r="E74" s="505" t="s">
        <v>1009</v>
      </c>
      <c r="F74" s="505" t="s">
        <v>1009</v>
      </c>
      <c r="G74" s="493">
        <f t="shared" si="2"/>
        <v>6013.0599999999995</v>
      </c>
      <c r="H74" s="577"/>
      <c r="I74" s="257">
        <v>7333</v>
      </c>
      <c r="J74" s="146">
        <f t="shared" si="3"/>
        <v>0.18</v>
      </c>
    </row>
    <row r="75" spans="1:10" ht="15" customHeight="1" x14ac:dyDescent="0.25">
      <c r="A75" s="670" t="s">
        <v>953</v>
      </c>
      <c r="B75" s="505" t="s">
        <v>953</v>
      </c>
      <c r="C75" s="191" t="s">
        <v>539</v>
      </c>
      <c r="D75" s="505" t="s">
        <v>953</v>
      </c>
      <c r="E75" s="505" t="s">
        <v>953</v>
      </c>
      <c r="F75" s="505" t="s">
        <v>953</v>
      </c>
      <c r="G75" s="493">
        <f t="shared" si="2"/>
        <v>4545.26</v>
      </c>
      <c r="H75" s="577"/>
      <c r="I75" s="257">
        <v>5543</v>
      </c>
      <c r="J75" s="146">
        <f t="shared" si="3"/>
        <v>0.18</v>
      </c>
    </row>
    <row r="76" spans="1:10" ht="15" customHeight="1" x14ac:dyDescent="0.25">
      <c r="A76" s="670" t="s">
        <v>954</v>
      </c>
      <c r="B76" s="505" t="s">
        <v>954</v>
      </c>
      <c r="C76" s="191" t="s">
        <v>540</v>
      </c>
      <c r="D76" s="505" t="s">
        <v>954</v>
      </c>
      <c r="E76" s="505" t="s">
        <v>954</v>
      </c>
      <c r="F76" s="505" t="s">
        <v>954</v>
      </c>
      <c r="G76" s="493">
        <f t="shared" si="2"/>
        <v>4763.38</v>
      </c>
      <c r="H76" s="577"/>
      <c r="I76" s="257">
        <v>5809</v>
      </c>
      <c r="J76" s="146">
        <f t="shared" si="3"/>
        <v>0.18</v>
      </c>
    </row>
    <row r="77" spans="1:10" ht="15" customHeight="1" x14ac:dyDescent="0.25">
      <c r="A77" s="670" t="s">
        <v>955</v>
      </c>
      <c r="B77" s="505" t="s">
        <v>955</v>
      </c>
      <c r="C77" s="191" t="s">
        <v>541</v>
      </c>
      <c r="D77" s="505" t="s">
        <v>955</v>
      </c>
      <c r="E77" s="505" t="s">
        <v>955</v>
      </c>
      <c r="F77" s="505" t="s">
        <v>955</v>
      </c>
      <c r="G77" s="493">
        <f t="shared" si="2"/>
        <v>4982.32</v>
      </c>
      <c r="H77" s="577"/>
      <c r="I77" s="257">
        <v>6076</v>
      </c>
      <c r="J77" s="146">
        <f t="shared" si="3"/>
        <v>0.18</v>
      </c>
    </row>
    <row r="78" spans="1:10" ht="15" customHeight="1" x14ac:dyDescent="0.25">
      <c r="A78" s="670" t="s">
        <v>900</v>
      </c>
      <c r="B78" s="505" t="s">
        <v>900</v>
      </c>
      <c r="C78" s="191" t="s">
        <v>544</v>
      </c>
      <c r="D78" s="505" t="s">
        <v>900</v>
      </c>
      <c r="E78" s="505" t="s">
        <v>900</v>
      </c>
      <c r="F78" s="505" t="s">
        <v>900</v>
      </c>
      <c r="G78" s="493">
        <f t="shared" si="2"/>
        <v>5767.0599999999995</v>
      </c>
      <c r="H78" s="577"/>
      <c r="I78" s="257">
        <v>7033</v>
      </c>
      <c r="J78" s="146">
        <f t="shared" si="3"/>
        <v>0.18</v>
      </c>
    </row>
    <row r="79" spans="1:10" ht="15" customHeight="1" x14ac:dyDescent="0.25">
      <c r="A79" s="670" t="s">
        <v>901</v>
      </c>
      <c r="B79" s="505" t="s">
        <v>901</v>
      </c>
      <c r="C79" s="191" t="s">
        <v>545</v>
      </c>
      <c r="D79" s="505" t="s">
        <v>901</v>
      </c>
      <c r="E79" s="505" t="s">
        <v>901</v>
      </c>
      <c r="F79" s="505" t="s">
        <v>901</v>
      </c>
      <c r="G79" s="493">
        <f t="shared" si="2"/>
        <v>5767.0599999999995</v>
      </c>
      <c r="H79" s="577"/>
      <c r="I79" s="257">
        <v>7033</v>
      </c>
      <c r="J79" s="146">
        <f t="shared" si="3"/>
        <v>0.18</v>
      </c>
    </row>
    <row r="80" spans="1:10" ht="15" customHeight="1" x14ac:dyDescent="0.25">
      <c r="A80" s="670" t="s">
        <v>958</v>
      </c>
      <c r="B80" s="505" t="s">
        <v>958</v>
      </c>
      <c r="C80" s="191" t="s">
        <v>546</v>
      </c>
      <c r="D80" s="505" t="s">
        <v>958</v>
      </c>
      <c r="E80" s="505" t="s">
        <v>958</v>
      </c>
      <c r="F80" s="505" t="s">
        <v>958</v>
      </c>
      <c r="G80" s="493">
        <f t="shared" si="2"/>
        <v>5767.0599999999995</v>
      </c>
      <c r="H80" s="577"/>
      <c r="I80" s="257">
        <v>7033</v>
      </c>
      <c r="J80" s="146">
        <f t="shared" si="3"/>
        <v>0.18</v>
      </c>
    </row>
    <row r="81" spans="1:10" ht="15" customHeight="1" x14ac:dyDescent="0.25">
      <c r="A81" s="670" t="s">
        <v>902</v>
      </c>
      <c r="B81" s="505" t="s">
        <v>902</v>
      </c>
      <c r="C81" s="191" t="s">
        <v>547</v>
      </c>
      <c r="D81" s="505" t="s">
        <v>902</v>
      </c>
      <c r="E81" s="505" t="s">
        <v>902</v>
      </c>
      <c r="F81" s="505" t="s">
        <v>902</v>
      </c>
      <c r="G81" s="493">
        <f t="shared" si="2"/>
        <v>5767.0599999999995</v>
      </c>
      <c r="H81" s="577"/>
      <c r="I81" s="257">
        <v>7033</v>
      </c>
      <c r="J81" s="146">
        <f t="shared" si="3"/>
        <v>0.18</v>
      </c>
    </row>
    <row r="82" spans="1:10" ht="15" customHeight="1" x14ac:dyDescent="0.25">
      <c r="A82" s="670" t="s">
        <v>903</v>
      </c>
      <c r="B82" s="505" t="s">
        <v>903</v>
      </c>
      <c r="C82" s="191" t="s">
        <v>548</v>
      </c>
      <c r="D82" s="505" t="s">
        <v>903</v>
      </c>
      <c r="E82" s="505" t="s">
        <v>903</v>
      </c>
      <c r="F82" s="505" t="s">
        <v>903</v>
      </c>
      <c r="G82" s="493">
        <f t="shared" si="2"/>
        <v>5767.0599999999995</v>
      </c>
      <c r="H82" s="577"/>
      <c r="I82" s="257">
        <v>7033</v>
      </c>
      <c r="J82" s="146">
        <f t="shared" si="3"/>
        <v>0.18</v>
      </c>
    </row>
    <row r="83" spans="1:10" ht="15" customHeight="1" x14ac:dyDescent="0.25">
      <c r="A83" s="670" t="s">
        <v>904</v>
      </c>
      <c r="B83" s="505" t="s">
        <v>904</v>
      </c>
      <c r="C83" s="191" t="s">
        <v>549</v>
      </c>
      <c r="D83" s="505" t="s">
        <v>904</v>
      </c>
      <c r="E83" s="505" t="s">
        <v>904</v>
      </c>
      <c r="F83" s="505" t="s">
        <v>904</v>
      </c>
      <c r="G83" s="493">
        <f t="shared" si="2"/>
        <v>5767.0599999999995</v>
      </c>
      <c r="H83" s="577"/>
      <c r="I83" s="257">
        <v>7033</v>
      </c>
      <c r="J83" s="146">
        <f t="shared" si="3"/>
        <v>0.18</v>
      </c>
    </row>
    <row r="84" spans="1:10" ht="15" customHeight="1" x14ac:dyDescent="0.25">
      <c r="A84" s="670" t="s">
        <v>905</v>
      </c>
      <c r="B84" s="505" t="s">
        <v>905</v>
      </c>
      <c r="C84" s="191" t="s">
        <v>550</v>
      </c>
      <c r="D84" s="505" t="s">
        <v>905</v>
      </c>
      <c r="E84" s="505" t="s">
        <v>905</v>
      </c>
      <c r="F84" s="505" t="s">
        <v>905</v>
      </c>
      <c r="G84" s="493">
        <f t="shared" si="2"/>
        <v>5767.0599999999995</v>
      </c>
      <c r="H84" s="577"/>
      <c r="I84" s="257">
        <v>7033</v>
      </c>
      <c r="J84" s="146">
        <f t="shared" si="3"/>
        <v>0.18</v>
      </c>
    </row>
    <row r="85" spans="1:10" ht="15" customHeight="1" x14ac:dyDescent="0.25">
      <c r="A85" s="670" t="s">
        <v>1002</v>
      </c>
      <c r="B85" s="505" t="s">
        <v>1002</v>
      </c>
      <c r="C85" s="191" t="s">
        <v>561</v>
      </c>
      <c r="D85" s="505" t="s">
        <v>1002</v>
      </c>
      <c r="E85" s="505" t="s">
        <v>1002</v>
      </c>
      <c r="F85" s="505" t="s">
        <v>1002</v>
      </c>
      <c r="G85" s="493">
        <f t="shared" si="2"/>
        <v>5767.0599999999995</v>
      </c>
      <c r="H85" s="577"/>
      <c r="I85" s="257">
        <v>7033</v>
      </c>
      <c r="J85" s="146">
        <f t="shared" si="3"/>
        <v>0.18</v>
      </c>
    </row>
    <row r="86" spans="1:10" ht="15" customHeight="1" x14ac:dyDescent="0.25">
      <c r="A86" s="670" t="s">
        <v>1005</v>
      </c>
      <c r="B86" s="505" t="s">
        <v>1005</v>
      </c>
      <c r="C86" s="191" t="s">
        <v>1004</v>
      </c>
      <c r="D86" s="505" t="s">
        <v>1005</v>
      </c>
      <c r="E86" s="505" t="s">
        <v>1005</v>
      </c>
      <c r="F86" s="505" t="s">
        <v>1005</v>
      </c>
      <c r="G86" s="493">
        <f t="shared" si="2"/>
        <v>6478.82</v>
      </c>
      <c r="H86" s="577"/>
      <c r="I86" s="257">
        <v>7901</v>
      </c>
      <c r="J86" s="146">
        <f t="shared" si="3"/>
        <v>0.18</v>
      </c>
    </row>
    <row r="87" spans="1:10" ht="15" customHeight="1" x14ac:dyDescent="0.25">
      <c r="A87" s="670" t="s">
        <v>906</v>
      </c>
      <c r="B87" s="505" t="s">
        <v>906</v>
      </c>
      <c r="C87" s="191" t="s">
        <v>551</v>
      </c>
      <c r="D87" s="505" t="s">
        <v>906</v>
      </c>
      <c r="E87" s="505" t="s">
        <v>906</v>
      </c>
      <c r="F87" s="505" t="s">
        <v>906</v>
      </c>
      <c r="G87" s="493">
        <f t="shared" si="2"/>
        <v>7216</v>
      </c>
      <c r="H87" s="577"/>
      <c r="I87" s="257">
        <v>8800</v>
      </c>
      <c r="J87" s="146">
        <f t="shared" si="3"/>
        <v>0.18</v>
      </c>
    </row>
    <row r="88" spans="1:10" ht="15" customHeight="1" x14ac:dyDescent="0.25">
      <c r="A88" s="670" t="s">
        <v>907</v>
      </c>
      <c r="B88" s="505" t="s">
        <v>907</v>
      </c>
      <c r="C88" s="191" t="s">
        <v>552</v>
      </c>
      <c r="D88" s="505" t="s">
        <v>907</v>
      </c>
      <c r="E88" s="505" t="s">
        <v>907</v>
      </c>
      <c r="F88" s="505" t="s">
        <v>907</v>
      </c>
      <c r="G88" s="493">
        <f t="shared" si="2"/>
        <v>7216</v>
      </c>
      <c r="H88" s="577"/>
      <c r="I88" s="257">
        <v>8800</v>
      </c>
      <c r="J88" s="146">
        <f t="shared" si="3"/>
        <v>0.18</v>
      </c>
    </row>
    <row r="89" spans="1:10" ht="15" customHeight="1" x14ac:dyDescent="0.25">
      <c r="A89" s="670" t="s">
        <v>908</v>
      </c>
      <c r="B89" s="505" t="s">
        <v>908</v>
      </c>
      <c r="C89" s="191" t="s">
        <v>553</v>
      </c>
      <c r="D89" s="505" t="s">
        <v>908</v>
      </c>
      <c r="E89" s="505" t="s">
        <v>908</v>
      </c>
      <c r="F89" s="505" t="s">
        <v>908</v>
      </c>
      <c r="G89" s="493">
        <f t="shared" si="2"/>
        <v>7216</v>
      </c>
      <c r="H89" s="577"/>
      <c r="I89" s="257">
        <v>8800</v>
      </c>
      <c r="J89" s="146">
        <f t="shared" si="3"/>
        <v>0.18</v>
      </c>
    </row>
    <row r="90" spans="1:10" ht="15" customHeight="1" x14ac:dyDescent="0.25">
      <c r="A90" s="670" t="s">
        <v>909</v>
      </c>
      <c r="B90" s="505" t="s">
        <v>909</v>
      </c>
      <c r="C90" s="191" t="s">
        <v>554</v>
      </c>
      <c r="D90" s="505" t="s">
        <v>909</v>
      </c>
      <c r="E90" s="505" t="s">
        <v>909</v>
      </c>
      <c r="F90" s="505" t="s">
        <v>909</v>
      </c>
      <c r="G90" s="493">
        <f t="shared" si="2"/>
        <v>7216</v>
      </c>
      <c r="H90" s="577"/>
      <c r="I90" s="257">
        <v>8800</v>
      </c>
      <c r="J90" s="146">
        <f t="shared" si="3"/>
        <v>0.18</v>
      </c>
    </row>
    <row r="91" spans="1:10" ht="15" customHeight="1" x14ac:dyDescent="0.25">
      <c r="A91" s="670" t="s">
        <v>966</v>
      </c>
      <c r="B91" s="505" t="s">
        <v>966</v>
      </c>
      <c r="C91" s="191" t="s">
        <v>555</v>
      </c>
      <c r="D91" s="505" t="s">
        <v>966</v>
      </c>
      <c r="E91" s="505" t="s">
        <v>966</v>
      </c>
      <c r="F91" s="505" t="s">
        <v>966</v>
      </c>
      <c r="G91" s="493">
        <f t="shared" si="2"/>
        <v>7216</v>
      </c>
      <c r="H91" s="577"/>
      <c r="I91" s="257">
        <v>8800</v>
      </c>
      <c r="J91" s="146">
        <f t="shared" si="3"/>
        <v>0.18</v>
      </c>
    </row>
    <row r="92" spans="1:10" ht="15" customHeight="1" x14ac:dyDescent="0.25">
      <c r="A92" s="846" t="s">
        <v>910</v>
      </c>
      <c r="B92" s="684" t="s">
        <v>910</v>
      </c>
      <c r="C92" s="276" t="s">
        <v>556</v>
      </c>
      <c r="D92" s="684" t="s">
        <v>910</v>
      </c>
      <c r="E92" s="684" t="s">
        <v>910</v>
      </c>
      <c r="F92" s="684" t="s">
        <v>910</v>
      </c>
      <c r="G92" s="493">
        <f t="shared" si="2"/>
        <v>7216</v>
      </c>
      <c r="H92" s="577"/>
      <c r="I92" s="257">
        <v>8800</v>
      </c>
      <c r="J92" s="146">
        <f t="shared" si="3"/>
        <v>0.18</v>
      </c>
    </row>
    <row r="93" spans="1:10" ht="15" customHeight="1" x14ac:dyDescent="0.25">
      <c r="A93" s="505" t="s">
        <v>911</v>
      </c>
      <c r="B93" s="505" t="s">
        <v>911</v>
      </c>
      <c r="C93" s="248" t="s">
        <v>557</v>
      </c>
      <c r="D93" s="505" t="s">
        <v>911</v>
      </c>
      <c r="E93" s="505" t="s">
        <v>911</v>
      </c>
      <c r="F93" s="505" t="s">
        <v>911</v>
      </c>
      <c r="G93" s="493">
        <f t="shared" si="2"/>
        <v>7216</v>
      </c>
      <c r="H93" s="577"/>
      <c r="I93" s="257">
        <v>8800</v>
      </c>
      <c r="J93" s="146">
        <f t="shared" si="3"/>
        <v>0.18</v>
      </c>
    </row>
    <row r="94" spans="1:10" x14ac:dyDescent="0.25">
      <c r="A94" s="505" t="s">
        <v>912</v>
      </c>
      <c r="B94" s="505" t="s">
        <v>912</v>
      </c>
      <c r="C94" s="248" t="s">
        <v>558</v>
      </c>
      <c r="D94" s="505" t="s">
        <v>912</v>
      </c>
      <c r="E94" s="505" t="s">
        <v>912</v>
      </c>
      <c r="F94" s="505" t="s">
        <v>912</v>
      </c>
      <c r="G94" s="493">
        <f t="shared" si="2"/>
        <v>7216</v>
      </c>
      <c r="H94" s="577"/>
      <c r="I94" s="257">
        <v>8800</v>
      </c>
      <c r="J94" s="146">
        <f t="shared" si="3"/>
        <v>0.18</v>
      </c>
    </row>
    <row r="95" spans="1:10" x14ac:dyDescent="0.25">
      <c r="A95" s="505" t="s">
        <v>913</v>
      </c>
      <c r="B95" s="505" t="s">
        <v>913</v>
      </c>
      <c r="C95" s="248" t="s">
        <v>559</v>
      </c>
      <c r="D95" s="505" t="s">
        <v>913</v>
      </c>
      <c r="E95" s="505" t="s">
        <v>913</v>
      </c>
      <c r="F95" s="505" t="s">
        <v>913</v>
      </c>
      <c r="G95" s="493">
        <f t="shared" si="2"/>
        <v>7216</v>
      </c>
      <c r="H95" s="577"/>
      <c r="I95" s="257">
        <v>8800</v>
      </c>
      <c r="J95" s="146">
        <f t="shared" si="3"/>
        <v>0.18</v>
      </c>
    </row>
    <row r="96" spans="1:10" x14ac:dyDescent="0.25">
      <c r="A96" s="505" t="s">
        <v>969</v>
      </c>
      <c r="B96" s="505" t="s">
        <v>969</v>
      </c>
      <c r="C96" s="248" t="s">
        <v>560</v>
      </c>
      <c r="D96" s="505" t="s">
        <v>969</v>
      </c>
      <c r="E96" s="505" t="s">
        <v>969</v>
      </c>
      <c r="F96" s="505" t="s">
        <v>969</v>
      </c>
      <c r="G96" s="493">
        <f t="shared" si="2"/>
        <v>7216</v>
      </c>
      <c r="H96" s="577"/>
      <c r="I96" s="257">
        <v>8800</v>
      </c>
      <c r="J96" s="146">
        <f t="shared" si="3"/>
        <v>0.18</v>
      </c>
    </row>
    <row r="97" spans="1:10" ht="15.75" thickBot="1" x14ac:dyDescent="0.3">
      <c r="A97" s="505" t="s">
        <v>1012</v>
      </c>
      <c r="B97" s="505" t="s">
        <v>1012</v>
      </c>
      <c r="C97" s="248" t="s">
        <v>1011</v>
      </c>
      <c r="D97" s="505" t="s">
        <v>1012</v>
      </c>
      <c r="E97" s="505" t="s">
        <v>1012</v>
      </c>
      <c r="F97" s="505" t="s">
        <v>1012</v>
      </c>
      <c r="G97" s="493">
        <f t="shared" si="2"/>
        <v>6261.52</v>
      </c>
      <c r="H97" s="577"/>
      <c r="I97" s="258">
        <v>7636</v>
      </c>
      <c r="J97" s="146">
        <f t="shared" si="3"/>
        <v>0.18</v>
      </c>
    </row>
  </sheetData>
  <mergeCells count="239">
    <mergeCell ref="A65:B65"/>
    <mergeCell ref="D65:F65"/>
    <mergeCell ref="G65:H65"/>
    <mergeCell ref="A66:B66"/>
    <mergeCell ref="D66:F66"/>
    <mergeCell ref="G66:H66"/>
    <mergeCell ref="A64:B64"/>
    <mergeCell ref="D64:F64"/>
    <mergeCell ref="G64:H64"/>
    <mergeCell ref="A92:B92"/>
    <mergeCell ref="A67:B67"/>
    <mergeCell ref="D67:F67"/>
    <mergeCell ref="G67:H67"/>
    <mergeCell ref="A82:B82"/>
    <mergeCell ref="A83:B83"/>
    <mergeCell ref="A85:B85"/>
    <mergeCell ref="A86:B86"/>
    <mergeCell ref="A87:B87"/>
    <mergeCell ref="A88:B88"/>
    <mergeCell ref="A89:B89"/>
    <mergeCell ref="A90:B90"/>
    <mergeCell ref="A91:B91"/>
    <mergeCell ref="G92:H92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5:F85"/>
    <mergeCell ref="D86:F86"/>
    <mergeCell ref="D87:F87"/>
    <mergeCell ref="D88:F88"/>
    <mergeCell ref="D89:F89"/>
    <mergeCell ref="D90:F90"/>
    <mergeCell ref="D91:F91"/>
    <mergeCell ref="D92:F92"/>
    <mergeCell ref="G82:H82"/>
    <mergeCell ref="G83:H83"/>
    <mergeCell ref="G85:H85"/>
    <mergeCell ref="G86:H86"/>
    <mergeCell ref="G87:H87"/>
    <mergeCell ref="G88:H88"/>
    <mergeCell ref="G89:H89"/>
    <mergeCell ref="G90:H90"/>
    <mergeCell ref="G91:H91"/>
    <mergeCell ref="A74:B74"/>
    <mergeCell ref="G74:H74"/>
    <mergeCell ref="G75:H75"/>
    <mergeCell ref="G76:H76"/>
    <mergeCell ref="G77:H77"/>
    <mergeCell ref="G78:H78"/>
    <mergeCell ref="G79:H79"/>
    <mergeCell ref="G80:H80"/>
    <mergeCell ref="G81:H81"/>
    <mergeCell ref="A75:B75"/>
    <mergeCell ref="A76:B76"/>
    <mergeCell ref="A77:B77"/>
    <mergeCell ref="A78:B78"/>
    <mergeCell ref="A79:B79"/>
    <mergeCell ref="A80:B80"/>
    <mergeCell ref="A81:B81"/>
    <mergeCell ref="D1:H2"/>
    <mergeCell ref="D4:H4"/>
    <mergeCell ref="D6:H6"/>
    <mergeCell ref="A8:C8"/>
    <mergeCell ref="D8:E8"/>
    <mergeCell ref="G8:H8"/>
    <mergeCell ref="A15:C15"/>
    <mergeCell ref="E15:H15"/>
    <mergeCell ref="A16:C16"/>
    <mergeCell ref="E16:H16"/>
    <mergeCell ref="A10:C10"/>
    <mergeCell ref="D10:E10"/>
    <mergeCell ref="G10:H10"/>
    <mergeCell ref="A11:C11"/>
    <mergeCell ref="D11:E11"/>
    <mergeCell ref="G11:H11"/>
    <mergeCell ref="A17:C17"/>
    <mergeCell ref="E17:H17"/>
    <mergeCell ref="A9:C9"/>
    <mergeCell ref="D9:E9"/>
    <mergeCell ref="G9:H9"/>
    <mergeCell ref="A13:D13"/>
    <mergeCell ref="A14:C14"/>
    <mergeCell ref="E14:H14"/>
    <mergeCell ref="A22:D22"/>
    <mergeCell ref="E22:F22"/>
    <mergeCell ref="G22:H22"/>
    <mergeCell ref="A23:B24"/>
    <mergeCell ref="C23:C24"/>
    <mergeCell ref="D23:F24"/>
    <mergeCell ref="G23:H24"/>
    <mergeCell ref="A18:C18"/>
    <mergeCell ref="E18:H18"/>
    <mergeCell ref="A19:C19"/>
    <mergeCell ref="E19:H19"/>
    <mergeCell ref="A20:C20"/>
    <mergeCell ref="E20:H20"/>
    <mergeCell ref="A28:B28"/>
    <mergeCell ref="D28:F28"/>
    <mergeCell ref="G28:H28"/>
    <mergeCell ref="A29:B29"/>
    <mergeCell ref="D29:F29"/>
    <mergeCell ref="G29:H29"/>
    <mergeCell ref="A25:B25"/>
    <mergeCell ref="D25:F25"/>
    <mergeCell ref="G25:H25"/>
    <mergeCell ref="A27:B27"/>
    <mergeCell ref="D27:F27"/>
    <mergeCell ref="G27:H27"/>
    <mergeCell ref="A26:B26"/>
    <mergeCell ref="D26:F26"/>
    <mergeCell ref="G26:H26"/>
    <mergeCell ref="A32:B32"/>
    <mergeCell ref="D32:F32"/>
    <mergeCell ref="G32:H32"/>
    <mergeCell ref="A33:B33"/>
    <mergeCell ref="D33:F33"/>
    <mergeCell ref="G33:H33"/>
    <mergeCell ref="A30:B30"/>
    <mergeCell ref="D30:F30"/>
    <mergeCell ref="G30:H30"/>
    <mergeCell ref="A31:B31"/>
    <mergeCell ref="D31:F31"/>
    <mergeCell ref="G31:H31"/>
    <mergeCell ref="A51:B52"/>
    <mergeCell ref="C51:C52"/>
    <mergeCell ref="D51:F52"/>
    <mergeCell ref="G51:H52"/>
    <mergeCell ref="A53:B53"/>
    <mergeCell ref="D53:F53"/>
    <mergeCell ref="G53:H53"/>
    <mergeCell ref="A36:B36"/>
    <mergeCell ref="D36:F36"/>
    <mergeCell ref="G36:H36"/>
    <mergeCell ref="A38:B38"/>
    <mergeCell ref="D38:F38"/>
    <mergeCell ref="G38:H38"/>
    <mergeCell ref="A45:B45"/>
    <mergeCell ref="D45:F45"/>
    <mergeCell ref="G45:H45"/>
    <mergeCell ref="A43:B43"/>
    <mergeCell ref="D43:F43"/>
    <mergeCell ref="G43:H43"/>
    <mergeCell ref="A44:B44"/>
    <mergeCell ref="D44:F44"/>
    <mergeCell ref="G44:H44"/>
    <mergeCell ref="D41:F41"/>
    <mergeCell ref="G41:H41"/>
    <mergeCell ref="G58:H58"/>
    <mergeCell ref="A59:B59"/>
    <mergeCell ref="D59:F59"/>
    <mergeCell ref="G59:H59"/>
    <mergeCell ref="A54:B54"/>
    <mergeCell ref="D54:F54"/>
    <mergeCell ref="G54:H54"/>
    <mergeCell ref="A55:B55"/>
    <mergeCell ref="D55:F55"/>
    <mergeCell ref="G55:H55"/>
    <mergeCell ref="A57:B57"/>
    <mergeCell ref="D57:F57"/>
    <mergeCell ref="G57:H57"/>
    <mergeCell ref="A93:B93"/>
    <mergeCell ref="D93:F93"/>
    <mergeCell ref="G93:H93"/>
    <mergeCell ref="A39:B39"/>
    <mergeCell ref="D39:F39"/>
    <mergeCell ref="G39:H39"/>
    <mergeCell ref="A40:B40"/>
    <mergeCell ref="D40:F40"/>
    <mergeCell ref="G40:H40"/>
    <mergeCell ref="A41:B41"/>
    <mergeCell ref="A84:B84"/>
    <mergeCell ref="D84:F84"/>
    <mergeCell ref="G84:H84"/>
    <mergeCell ref="A72:B72"/>
    <mergeCell ref="D72:F72"/>
    <mergeCell ref="G72:H72"/>
    <mergeCell ref="A68:B68"/>
    <mergeCell ref="D68:F68"/>
    <mergeCell ref="G68:H68"/>
    <mergeCell ref="A69:B69"/>
    <mergeCell ref="A73:B73"/>
    <mergeCell ref="D73:F73"/>
    <mergeCell ref="G73:H73"/>
    <mergeCell ref="A62:B62"/>
    <mergeCell ref="A42:B42"/>
    <mergeCell ref="D42:F42"/>
    <mergeCell ref="G42:H42"/>
    <mergeCell ref="A34:B34"/>
    <mergeCell ref="D34:F34"/>
    <mergeCell ref="G34:H34"/>
    <mergeCell ref="A35:B35"/>
    <mergeCell ref="D35:F35"/>
    <mergeCell ref="G35:H35"/>
    <mergeCell ref="A37:B37"/>
    <mergeCell ref="D37:F37"/>
    <mergeCell ref="G37:H37"/>
    <mergeCell ref="D69:F69"/>
    <mergeCell ref="G69:H69"/>
    <mergeCell ref="A70:B70"/>
    <mergeCell ref="D70:F70"/>
    <mergeCell ref="G70:H70"/>
    <mergeCell ref="A71:B71"/>
    <mergeCell ref="D71:F71"/>
    <mergeCell ref="G71:H71"/>
    <mergeCell ref="A56:B56"/>
    <mergeCell ref="D56:F56"/>
    <mergeCell ref="G56:H56"/>
    <mergeCell ref="D62:F62"/>
    <mergeCell ref="G62:H62"/>
    <mergeCell ref="A63:B63"/>
    <mergeCell ref="D63:F63"/>
    <mergeCell ref="G63:H63"/>
    <mergeCell ref="A60:B60"/>
    <mergeCell ref="D60:F60"/>
    <mergeCell ref="G60:H60"/>
    <mergeCell ref="A61:B61"/>
    <mergeCell ref="D61:F61"/>
    <mergeCell ref="G61:H61"/>
    <mergeCell ref="A58:B58"/>
    <mergeCell ref="D58:F58"/>
    <mergeCell ref="A97:B97"/>
    <mergeCell ref="D97:F97"/>
    <mergeCell ref="G97:H97"/>
    <mergeCell ref="A94:B94"/>
    <mergeCell ref="D94:F94"/>
    <mergeCell ref="G94:H94"/>
    <mergeCell ref="A95:B95"/>
    <mergeCell ref="D95:F95"/>
    <mergeCell ref="G95:H95"/>
    <mergeCell ref="A96:B96"/>
    <mergeCell ref="D96:F96"/>
    <mergeCell ref="G96:H96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4:I10"/>
  <sheetViews>
    <sheetView view="pageLayout" zoomScaleNormal="100" workbookViewId="0">
      <selection activeCell="E25" sqref="E25"/>
    </sheetView>
  </sheetViews>
  <sheetFormatPr defaultRowHeight="15" x14ac:dyDescent="0.25"/>
  <sheetData>
    <row r="4" spans="1:9" ht="15" customHeight="1" x14ac:dyDescent="0.25">
      <c r="A4" s="368" t="s">
        <v>1394</v>
      </c>
      <c r="B4" s="368"/>
      <c r="C4" s="368"/>
      <c r="D4" s="368"/>
      <c r="E4" s="368"/>
      <c r="F4" s="368"/>
      <c r="G4" s="368"/>
      <c r="H4" s="368"/>
      <c r="I4" s="368"/>
    </row>
    <row r="5" spans="1:9" ht="15" customHeight="1" x14ac:dyDescent="0.25">
      <c r="A5" s="368"/>
      <c r="B5" s="368"/>
      <c r="C5" s="368"/>
      <c r="D5" s="368"/>
      <c r="E5" s="368"/>
      <c r="F5" s="368"/>
      <c r="G5" s="368"/>
      <c r="H5" s="368"/>
      <c r="I5" s="368"/>
    </row>
    <row r="6" spans="1:9" ht="15" customHeight="1" x14ac:dyDescent="0.25">
      <c r="A6" s="368"/>
      <c r="B6" s="368"/>
      <c r="C6" s="368"/>
      <c r="D6" s="368"/>
      <c r="E6" s="368"/>
      <c r="F6" s="368"/>
      <c r="G6" s="368"/>
      <c r="H6" s="368"/>
      <c r="I6" s="368"/>
    </row>
    <row r="7" spans="1:9" ht="15" customHeight="1" x14ac:dyDescent="0.25">
      <c r="A7" s="368"/>
      <c r="B7" s="368"/>
      <c r="C7" s="368"/>
      <c r="D7" s="368"/>
      <c r="E7" s="368"/>
      <c r="F7" s="368"/>
      <c r="G7" s="368"/>
      <c r="H7" s="368"/>
      <c r="I7" s="368"/>
    </row>
    <row r="8" spans="1:9" ht="15" customHeight="1" x14ac:dyDescent="0.7">
      <c r="A8" s="361"/>
      <c r="B8" s="361"/>
      <c r="C8" s="361"/>
      <c r="D8" s="361"/>
      <c r="E8" s="361"/>
      <c r="F8" s="361"/>
      <c r="G8" s="361"/>
      <c r="H8" s="361"/>
      <c r="I8" s="361"/>
    </row>
    <row r="9" spans="1:9" ht="19.5" x14ac:dyDescent="0.25">
      <c r="A9" s="367"/>
      <c r="B9" s="367"/>
      <c r="C9" s="367"/>
      <c r="D9" s="367"/>
      <c r="E9" s="367"/>
      <c r="F9" s="367"/>
      <c r="G9" s="367"/>
      <c r="H9" s="367"/>
      <c r="I9" s="367"/>
    </row>
    <row r="10" spans="1:9" ht="19.5" x14ac:dyDescent="0.25">
      <c r="B10" s="367" t="s">
        <v>1391</v>
      </c>
      <c r="C10" s="367"/>
      <c r="D10" s="367"/>
      <c r="E10" s="367"/>
      <c r="F10" s="367"/>
      <c r="G10" s="367"/>
      <c r="H10" s="367"/>
    </row>
  </sheetData>
  <mergeCells count="3">
    <mergeCell ref="B10:H10"/>
    <mergeCell ref="A4:I7"/>
    <mergeCell ref="A9:I9"/>
  </mergeCells>
  <pageMargins left="0.7" right="0.7" top="0.75" bottom="0.75" header="0.3" footer="0.3"/>
  <pageSetup orientation="portrait" r:id="rId1"/>
  <headerFooter>
    <oddHeader>&amp;C&amp;"Copperplate Gothic Light,Regular"Clark Equipment d/b/a Doosan Infracore Construction Equipment America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9"/>
  <sheetViews>
    <sheetView view="pageLayout" zoomScaleNormal="100" workbookViewId="0">
      <selection activeCell="G9" sqref="G9:H9"/>
    </sheetView>
  </sheetViews>
  <sheetFormatPr defaultRowHeight="15" x14ac:dyDescent="0.25"/>
  <cols>
    <col min="1" max="1" width="9.140625" style="149" customWidth="1"/>
    <col min="2" max="2" width="22.5703125" style="149" customWidth="1"/>
    <col min="3" max="3" width="12.5703125" style="149" customWidth="1"/>
    <col min="4" max="4" width="9.85546875" style="149" customWidth="1"/>
    <col min="5" max="5" width="9.140625" style="149"/>
    <col min="6" max="6" width="14.28515625" style="149" customWidth="1"/>
    <col min="7" max="7" width="5.85546875" style="149" customWidth="1"/>
    <col min="8" max="8" width="6.7109375" style="149" customWidth="1"/>
    <col min="9" max="10" width="9.140625" style="149" hidden="1" customWidth="1"/>
    <col min="11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3.5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3.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847" t="s">
        <v>172</v>
      </c>
      <c r="B8" s="848"/>
      <c r="C8" s="848"/>
      <c r="D8" s="849" t="s">
        <v>173</v>
      </c>
      <c r="E8" s="848"/>
      <c r="F8" s="338" t="s">
        <v>174</v>
      </c>
      <c r="G8" s="850" t="s">
        <v>751</v>
      </c>
      <c r="H8" s="851"/>
    </row>
    <row r="9" spans="1:8" x14ac:dyDescent="0.25">
      <c r="A9" s="730" t="s">
        <v>1309</v>
      </c>
      <c r="B9" s="731" t="s">
        <v>1309</v>
      </c>
      <c r="C9" s="731" t="s">
        <v>1309</v>
      </c>
      <c r="D9" s="731" t="s">
        <v>239</v>
      </c>
      <c r="E9" s="731" t="s">
        <v>239</v>
      </c>
      <c r="F9" s="177">
        <f xml:space="preserve"> 'Price Index'!G11:G11</f>
        <v>0.18</v>
      </c>
      <c r="G9" s="732">
        <f>SUM('Price Index'!F69-'Price Index'!F69*'Price Index'!G11)</f>
        <v>186057.38500000001</v>
      </c>
      <c r="H9" s="733"/>
    </row>
    <row r="10" spans="1:8" x14ac:dyDescent="0.25">
      <c r="A10" s="730" t="s">
        <v>1310</v>
      </c>
      <c r="B10" s="731" t="s">
        <v>1310</v>
      </c>
      <c r="C10" s="731" t="s">
        <v>1310</v>
      </c>
      <c r="D10" s="731" t="s">
        <v>349</v>
      </c>
      <c r="E10" s="731" t="s">
        <v>349</v>
      </c>
      <c r="F10" s="177">
        <f xml:space="preserve"> 'Price Index'!G11:G11</f>
        <v>0.18</v>
      </c>
      <c r="G10" s="732">
        <f>SUM('Price Index'!F70-'Price Index'!F70*'Price Index'!G11)</f>
        <v>215125.65519999998</v>
      </c>
      <c r="H10" s="733"/>
    </row>
    <row r="11" spans="1:8" x14ac:dyDescent="0.25">
      <c r="A11" s="730" t="s">
        <v>1312</v>
      </c>
      <c r="B11" s="731" t="s">
        <v>1312</v>
      </c>
      <c r="C11" s="731" t="s">
        <v>1312</v>
      </c>
      <c r="D11" s="731" t="s">
        <v>1289</v>
      </c>
      <c r="E11" s="731" t="s">
        <v>1289</v>
      </c>
      <c r="F11" s="177">
        <f xml:space="preserve"> 'Price Index'!G11:G11</f>
        <v>0.18</v>
      </c>
      <c r="G11" s="732">
        <f>SUM('Price Index'!F71-'Price Index'!F71*'Price Index'!G11)</f>
        <v>217436.85800000001</v>
      </c>
      <c r="H11" s="733"/>
    </row>
    <row r="12" spans="1:8" ht="15.75" thickBot="1" x14ac:dyDescent="0.3">
      <c r="A12" s="785" t="s">
        <v>1311</v>
      </c>
      <c r="B12" s="765" t="s">
        <v>1311</v>
      </c>
      <c r="C12" s="765" t="s">
        <v>1311</v>
      </c>
      <c r="D12" s="765" t="s">
        <v>1296</v>
      </c>
      <c r="E12" s="765" t="s">
        <v>1296</v>
      </c>
      <c r="F12" s="169">
        <f xml:space="preserve"> 'Price Index'!G11:G11</f>
        <v>0.18</v>
      </c>
      <c r="G12" s="374">
        <f>SUM('Price Index'!F72-'Price Index'!F72*'Price Index'!G11)</f>
        <v>247978.77480000001</v>
      </c>
      <c r="H12" s="729"/>
    </row>
    <row r="13" spans="1:8" ht="15.75" thickBot="1" x14ac:dyDescent="0.3"/>
    <row r="14" spans="1:8" ht="15.75" x14ac:dyDescent="0.25">
      <c r="A14" s="734" t="s">
        <v>175</v>
      </c>
      <c r="B14" s="735"/>
      <c r="C14" s="735"/>
      <c r="D14" s="735"/>
      <c r="E14" s="170"/>
      <c r="F14" s="170"/>
      <c r="G14" s="170"/>
      <c r="H14" s="171"/>
    </row>
    <row r="15" spans="1:8" x14ac:dyDescent="0.25">
      <c r="A15" s="736" t="s">
        <v>301</v>
      </c>
      <c r="B15" s="737"/>
      <c r="C15" s="737"/>
      <c r="D15" s="160"/>
      <c r="E15" s="725"/>
      <c r="F15" s="725"/>
      <c r="G15" s="725"/>
      <c r="H15" s="726"/>
    </row>
    <row r="16" spans="1:8" x14ac:dyDescent="0.25">
      <c r="A16" s="723" t="s">
        <v>386</v>
      </c>
      <c r="B16" s="724"/>
      <c r="C16" s="724"/>
      <c r="D16" s="162"/>
      <c r="E16" s="725"/>
      <c r="F16" s="725"/>
      <c r="G16" s="725"/>
      <c r="H16" s="726"/>
    </row>
    <row r="17" spans="1:10" x14ac:dyDescent="0.25">
      <c r="A17" s="723" t="s">
        <v>385</v>
      </c>
      <c r="B17" s="724"/>
      <c r="C17" s="724"/>
      <c r="D17" s="160"/>
      <c r="E17" s="725"/>
      <c r="F17" s="725"/>
      <c r="G17" s="725"/>
      <c r="H17" s="726"/>
    </row>
    <row r="18" spans="1:10" x14ac:dyDescent="0.25">
      <c r="A18" s="723" t="s">
        <v>387</v>
      </c>
      <c r="B18" s="724"/>
      <c r="C18" s="724"/>
      <c r="D18" s="163"/>
      <c r="E18" s="725"/>
      <c r="F18" s="725"/>
      <c r="G18" s="725"/>
      <c r="H18" s="726"/>
    </row>
    <row r="19" spans="1:10" x14ac:dyDescent="0.25">
      <c r="A19" s="723" t="s">
        <v>388</v>
      </c>
      <c r="B19" s="724"/>
      <c r="C19" s="724"/>
      <c r="D19" s="162"/>
      <c r="E19" s="725"/>
      <c r="F19" s="725"/>
      <c r="G19" s="725"/>
      <c r="H19" s="726"/>
    </row>
    <row r="20" spans="1:10" x14ac:dyDescent="0.25">
      <c r="A20" s="723" t="s">
        <v>389</v>
      </c>
      <c r="B20" s="724"/>
      <c r="C20" s="724"/>
      <c r="D20" s="163"/>
      <c r="E20" s="725"/>
      <c r="F20" s="725"/>
      <c r="G20" s="725"/>
      <c r="H20" s="726"/>
    </row>
    <row r="21" spans="1:10" ht="15.75" thickBot="1" x14ac:dyDescent="0.3">
      <c r="A21" s="740" t="s">
        <v>390</v>
      </c>
      <c r="B21" s="741"/>
      <c r="C21" s="741"/>
      <c r="D21" s="164"/>
      <c r="E21" s="742"/>
      <c r="F21" s="742"/>
      <c r="G21" s="742"/>
      <c r="H21" s="743"/>
    </row>
    <row r="22" spans="1:10" x14ac:dyDescent="0.25">
      <c r="A22" s="167"/>
      <c r="B22" s="167"/>
      <c r="C22" s="167"/>
      <c r="D22" s="167"/>
      <c r="E22" s="167"/>
      <c r="F22" s="172"/>
      <c r="G22" s="173"/>
      <c r="H22" s="173"/>
    </row>
    <row r="23" spans="1:10" ht="15.75" thickBot="1" x14ac:dyDescent="0.3">
      <c r="A23" s="767"/>
      <c r="B23" s="767"/>
      <c r="C23" s="767"/>
      <c r="D23" s="767"/>
      <c r="E23" s="767"/>
      <c r="F23" s="767"/>
      <c r="G23" s="767"/>
      <c r="H23" s="767"/>
    </row>
    <row r="24" spans="1:10" ht="15" customHeight="1" x14ac:dyDescent="0.25">
      <c r="A24" s="744" t="s">
        <v>205</v>
      </c>
      <c r="B24" s="745"/>
      <c r="C24" s="770" t="s">
        <v>234</v>
      </c>
      <c r="D24" s="750" t="s">
        <v>172</v>
      </c>
      <c r="E24" s="751"/>
      <c r="F24" s="745"/>
      <c r="G24" s="836" t="s">
        <v>751</v>
      </c>
      <c r="H24" s="837"/>
    </row>
    <row r="25" spans="1:10" ht="15.75" customHeight="1" thickBot="1" x14ac:dyDescent="0.3">
      <c r="A25" s="746"/>
      <c r="B25" s="747"/>
      <c r="C25" s="814"/>
      <c r="D25" s="752"/>
      <c r="E25" s="753"/>
      <c r="F25" s="747"/>
      <c r="G25" s="838"/>
      <c r="H25" s="839"/>
    </row>
    <row r="26" spans="1:10" ht="15" customHeight="1" x14ac:dyDescent="0.25">
      <c r="A26" s="673" t="s">
        <v>774</v>
      </c>
      <c r="B26" s="645" t="s">
        <v>774</v>
      </c>
      <c r="C26" s="216" t="s">
        <v>322</v>
      </c>
      <c r="D26" s="645" t="s">
        <v>323</v>
      </c>
      <c r="E26" s="645" t="s">
        <v>323</v>
      </c>
      <c r="F26" s="645" t="s">
        <v>323</v>
      </c>
      <c r="G26" s="818">
        <f>SUM(I26-I26*J26)</f>
        <v>2501</v>
      </c>
      <c r="H26" s="819"/>
      <c r="I26" s="297">
        <v>3050</v>
      </c>
      <c r="J26" s="148">
        <f xml:space="preserve"> F9</f>
        <v>0.18</v>
      </c>
    </row>
    <row r="27" spans="1:10" ht="15" customHeight="1" x14ac:dyDescent="0.25">
      <c r="A27" s="670" t="s">
        <v>921</v>
      </c>
      <c r="B27" s="505"/>
      <c r="C27" s="245">
        <v>110</v>
      </c>
      <c r="D27" s="505" t="s">
        <v>921</v>
      </c>
      <c r="E27" s="505" t="s">
        <v>921</v>
      </c>
      <c r="F27" s="505" t="s">
        <v>921</v>
      </c>
      <c r="G27" s="493">
        <f>SUM(I27-I27*J27)</f>
        <v>151.69999999999999</v>
      </c>
      <c r="H27" s="577"/>
      <c r="I27" s="298">
        <v>185</v>
      </c>
      <c r="J27" s="148">
        <f xml:space="preserve"> J26</f>
        <v>0.18</v>
      </c>
    </row>
    <row r="28" spans="1:10" ht="15" customHeight="1" x14ac:dyDescent="0.25">
      <c r="A28" s="670" t="s">
        <v>863</v>
      </c>
      <c r="B28" s="505" t="s">
        <v>863</v>
      </c>
      <c r="C28" s="245" t="s">
        <v>657</v>
      </c>
      <c r="D28" s="505" t="s">
        <v>864</v>
      </c>
      <c r="E28" s="505" t="s">
        <v>864</v>
      </c>
      <c r="F28" s="505" t="s">
        <v>864</v>
      </c>
      <c r="G28" s="493">
        <f t="shared" ref="G28:G45" si="0">SUM(I28-I28*J28)</f>
        <v>-1660.5</v>
      </c>
      <c r="H28" s="577"/>
      <c r="I28" s="299">
        <v>-2025</v>
      </c>
      <c r="J28" s="148">
        <f t="shared" ref="J28:J45" si="1" xml:space="preserve"> J27</f>
        <v>0.18</v>
      </c>
    </row>
    <row r="29" spans="1:10" ht="15" customHeight="1" x14ac:dyDescent="0.25">
      <c r="A29" s="670" t="s">
        <v>865</v>
      </c>
      <c r="B29" s="505" t="s">
        <v>865</v>
      </c>
      <c r="C29" s="245">
        <v>700</v>
      </c>
      <c r="D29" s="505" t="s">
        <v>867</v>
      </c>
      <c r="E29" s="505" t="s">
        <v>867</v>
      </c>
      <c r="F29" s="505" t="s">
        <v>867</v>
      </c>
      <c r="G29" s="493">
        <f t="shared" si="0"/>
        <v>-118.9</v>
      </c>
      <c r="H29" s="577"/>
      <c r="I29" s="298">
        <v>-145</v>
      </c>
      <c r="J29" s="148">
        <f t="shared" si="1"/>
        <v>0.18</v>
      </c>
    </row>
    <row r="30" spans="1:10" ht="15" customHeight="1" x14ac:dyDescent="0.25">
      <c r="A30" s="670" t="s">
        <v>865</v>
      </c>
      <c r="B30" s="505" t="s">
        <v>865</v>
      </c>
      <c r="C30" s="245">
        <v>850</v>
      </c>
      <c r="D30" s="505" t="s">
        <v>1036</v>
      </c>
      <c r="E30" s="505" t="s">
        <v>1036</v>
      </c>
      <c r="F30" s="505" t="s">
        <v>1036</v>
      </c>
      <c r="G30" s="493">
        <f t="shared" si="0"/>
        <v>1279.2</v>
      </c>
      <c r="H30" s="577"/>
      <c r="I30" s="299">
        <v>1560</v>
      </c>
      <c r="J30" s="148">
        <f t="shared" si="1"/>
        <v>0.18</v>
      </c>
    </row>
    <row r="31" spans="1:10" ht="15" customHeight="1" x14ac:dyDescent="0.25">
      <c r="A31" s="815" t="s">
        <v>918</v>
      </c>
      <c r="B31" s="816" t="s">
        <v>918</v>
      </c>
      <c r="C31" s="215" t="s">
        <v>374</v>
      </c>
      <c r="D31" s="816" t="s">
        <v>919</v>
      </c>
      <c r="E31" s="816" t="s">
        <v>919</v>
      </c>
      <c r="F31" s="816" t="s">
        <v>919</v>
      </c>
      <c r="G31" s="493">
        <f t="shared" si="0"/>
        <v>2525.6</v>
      </c>
      <c r="H31" s="577"/>
      <c r="I31" s="299">
        <v>3080</v>
      </c>
      <c r="J31" s="148">
        <f t="shared" si="1"/>
        <v>0.18</v>
      </c>
    </row>
    <row r="32" spans="1:10" x14ac:dyDescent="0.25">
      <c r="A32" s="815" t="s">
        <v>868</v>
      </c>
      <c r="B32" s="816" t="s">
        <v>868</v>
      </c>
      <c r="C32" s="215" t="s">
        <v>305</v>
      </c>
      <c r="D32" s="816" t="s">
        <v>306</v>
      </c>
      <c r="E32" s="816" t="s">
        <v>306</v>
      </c>
      <c r="F32" s="816" t="s">
        <v>306</v>
      </c>
      <c r="G32" s="493">
        <f t="shared" si="0"/>
        <v>1508.8</v>
      </c>
      <c r="H32" s="577"/>
      <c r="I32" s="299">
        <v>1840</v>
      </c>
      <c r="J32" s="148">
        <f t="shared" si="1"/>
        <v>0.18</v>
      </c>
    </row>
    <row r="33" spans="1:10" x14ac:dyDescent="0.25">
      <c r="A33" s="815" t="s">
        <v>869</v>
      </c>
      <c r="B33" s="816" t="s">
        <v>869</v>
      </c>
      <c r="C33" s="215" t="s">
        <v>303</v>
      </c>
      <c r="D33" s="816" t="s">
        <v>304</v>
      </c>
      <c r="E33" s="816" t="s">
        <v>304</v>
      </c>
      <c r="F33" s="816" t="s">
        <v>304</v>
      </c>
      <c r="G33" s="493">
        <f t="shared" si="0"/>
        <v>4920</v>
      </c>
      <c r="H33" s="577"/>
      <c r="I33" s="299">
        <v>6000</v>
      </c>
      <c r="J33" s="148">
        <f t="shared" si="1"/>
        <v>0.18</v>
      </c>
    </row>
    <row r="34" spans="1:10" x14ac:dyDescent="0.25">
      <c r="A34" s="815" t="s">
        <v>870</v>
      </c>
      <c r="B34" s="816" t="s">
        <v>870</v>
      </c>
      <c r="C34" s="215" t="s">
        <v>302</v>
      </c>
      <c r="D34" s="816" t="s">
        <v>871</v>
      </c>
      <c r="E34" s="816" t="s">
        <v>871</v>
      </c>
      <c r="F34" s="816" t="s">
        <v>871</v>
      </c>
      <c r="G34" s="493">
        <f t="shared" si="0"/>
        <v>4920</v>
      </c>
      <c r="H34" s="577"/>
      <c r="I34" s="299">
        <v>6000</v>
      </c>
      <c r="J34" s="148">
        <f t="shared" si="1"/>
        <v>0.18</v>
      </c>
    </row>
    <row r="35" spans="1:10" x14ac:dyDescent="0.25">
      <c r="A35" s="815" t="s">
        <v>308</v>
      </c>
      <c r="B35" s="816" t="s">
        <v>308</v>
      </c>
      <c r="C35" s="215" t="s">
        <v>309</v>
      </c>
      <c r="D35" s="816" t="s">
        <v>308</v>
      </c>
      <c r="E35" s="816" t="s">
        <v>308</v>
      </c>
      <c r="F35" s="816" t="s">
        <v>308</v>
      </c>
      <c r="G35" s="493">
        <f t="shared" si="0"/>
        <v>590.4</v>
      </c>
      <c r="H35" s="577"/>
      <c r="I35" s="298">
        <v>720</v>
      </c>
      <c r="J35" s="148">
        <f t="shared" si="1"/>
        <v>0.18</v>
      </c>
    </row>
    <row r="36" spans="1:10" x14ac:dyDescent="0.25">
      <c r="A36" s="815" t="s">
        <v>538</v>
      </c>
      <c r="B36" s="816" t="s">
        <v>538</v>
      </c>
      <c r="C36" s="215" t="s">
        <v>310</v>
      </c>
      <c r="D36" s="816" t="s">
        <v>311</v>
      </c>
      <c r="E36" s="816" t="s">
        <v>311</v>
      </c>
      <c r="F36" s="816" t="s">
        <v>311</v>
      </c>
      <c r="G36" s="493">
        <f t="shared" si="0"/>
        <v>218.94</v>
      </c>
      <c r="H36" s="577"/>
      <c r="I36" s="298">
        <v>267</v>
      </c>
      <c r="J36" s="148">
        <f t="shared" si="1"/>
        <v>0.18</v>
      </c>
    </row>
    <row r="37" spans="1:10" x14ac:dyDescent="0.25">
      <c r="A37" s="815" t="s">
        <v>737</v>
      </c>
      <c r="B37" s="816" t="s">
        <v>737</v>
      </c>
      <c r="C37" s="215" t="s">
        <v>689</v>
      </c>
      <c r="D37" s="816" t="s">
        <v>920</v>
      </c>
      <c r="E37" s="816" t="s">
        <v>920</v>
      </c>
      <c r="F37" s="816" t="s">
        <v>920</v>
      </c>
      <c r="G37" s="493">
        <f t="shared" si="0"/>
        <v>678.14</v>
      </c>
      <c r="H37" s="577"/>
      <c r="I37" s="298">
        <v>827</v>
      </c>
      <c r="J37" s="148">
        <f t="shared" si="1"/>
        <v>0.18</v>
      </c>
    </row>
    <row r="38" spans="1:10" x14ac:dyDescent="0.25">
      <c r="A38" s="815" t="s">
        <v>872</v>
      </c>
      <c r="B38" s="816" t="s">
        <v>872</v>
      </c>
      <c r="C38" s="215" t="s">
        <v>179</v>
      </c>
      <c r="D38" s="816" t="s">
        <v>314</v>
      </c>
      <c r="E38" s="816" t="s">
        <v>314</v>
      </c>
      <c r="F38" s="816" t="s">
        <v>314</v>
      </c>
      <c r="G38" s="493">
        <f t="shared" si="0"/>
        <v>918.4</v>
      </c>
      <c r="H38" s="577"/>
      <c r="I38" s="299">
        <v>1120</v>
      </c>
      <c r="J38" s="148">
        <f t="shared" si="1"/>
        <v>0.18</v>
      </c>
    </row>
    <row r="39" spans="1:10" x14ac:dyDescent="0.25">
      <c r="A39" s="815" t="s">
        <v>873</v>
      </c>
      <c r="B39" s="816" t="s">
        <v>873</v>
      </c>
      <c r="C39" s="215" t="s">
        <v>312</v>
      </c>
      <c r="D39" s="816" t="s">
        <v>313</v>
      </c>
      <c r="E39" s="816" t="s">
        <v>313</v>
      </c>
      <c r="F39" s="816" t="s">
        <v>313</v>
      </c>
      <c r="G39" s="493">
        <f t="shared" si="0"/>
        <v>2132</v>
      </c>
      <c r="H39" s="577"/>
      <c r="I39" s="299">
        <v>2600</v>
      </c>
      <c r="J39" s="148">
        <f t="shared" si="1"/>
        <v>0.18</v>
      </c>
    </row>
    <row r="40" spans="1:10" x14ac:dyDescent="0.25">
      <c r="A40" s="815" t="s">
        <v>874</v>
      </c>
      <c r="B40" s="816" t="s">
        <v>874</v>
      </c>
      <c r="C40" s="215" t="s">
        <v>315</v>
      </c>
      <c r="D40" s="816" t="s">
        <v>316</v>
      </c>
      <c r="E40" s="816" t="s">
        <v>316</v>
      </c>
      <c r="F40" s="816" t="s">
        <v>316</v>
      </c>
      <c r="G40" s="493">
        <f t="shared" si="0"/>
        <v>557.6</v>
      </c>
      <c r="H40" s="577"/>
      <c r="I40" s="298">
        <v>680</v>
      </c>
      <c r="J40" s="148">
        <f t="shared" si="1"/>
        <v>0.18</v>
      </c>
    </row>
    <row r="41" spans="1:10" x14ac:dyDescent="0.25">
      <c r="A41" s="815" t="s">
        <v>874</v>
      </c>
      <c r="B41" s="816" t="s">
        <v>874</v>
      </c>
      <c r="C41" s="215" t="s">
        <v>317</v>
      </c>
      <c r="D41" s="816" t="s">
        <v>318</v>
      </c>
      <c r="E41" s="816" t="s">
        <v>318</v>
      </c>
      <c r="F41" s="816" t="s">
        <v>318</v>
      </c>
      <c r="G41" s="493">
        <f t="shared" si="0"/>
        <v>1115.2</v>
      </c>
      <c r="H41" s="577"/>
      <c r="I41" s="299">
        <v>1360</v>
      </c>
      <c r="J41" s="148">
        <f t="shared" si="1"/>
        <v>0.18</v>
      </c>
    </row>
    <row r="42" spans="1:10" x14ac:dyDescent="0.25">
      <c r="A42" s="815" t="s">
        <v>319</v>
      </c>
      <c r="B42" s="816" t="s">
        <v>319</v>
      </c>
      <c r="C42" s="215" t="s">
        <v>320</v>
      </c>
      <c r="D42" s="816" t="s">
        <v>319</v>
      </c>
      <c r="E42" s="816" t="s">
        <v>319</v>
      </c>
      <c r="F42" s="816" t="s">
        <v>319</v>
      </c>
      <c r="G42" s="493">
        <f t="shared" si="0"/>
        <v>196.8</v>
      </c>
      <c r="H42" s="577"/>
      <c r="I42" s="298">
        <v>240</v>
      </c>
      <c r="J42" s="148">
        <f t="shared" si="1"/>
        <v>0.18</v>
      </c>
    </row>
    <row r="43" spans="1:10" ht="15.75" customHeight="1" x14ac:dyDescent="0.25">
      <c r="A43" s="815" t="s">
        <v>197</v>
      </c>
      <c r="B43" s="816" t="s">
        <v>197</v>
      </c>
      <c r="C43" s="215" t="s">
        <v>198</v>
      </c>
      <c r="D43" s="816" t="s">
        <v>197</v>
      </c>
      <c r="E43" s="816" t="s">
        <v>197</v>
      </c>
      <c r="F43" s="816" t="s">
        <v>197</v>
      </c>
      <c r="G43" s="493">
        <f t="shared" si="0"/>
        <v>360.8</v>
      </c>
      <c r="H43" s="577"/>
      <c r="I43" s="298">
        <v>440</v>
      </c>
      <c r="J43" s="148">
        <f t="shared" si="1"/>
        <v>0.18</v>
      </c>
    </row>
    <row r="44" spans="1:10" ht="15.75" customHeight="1" x14ac:dyDescent="0.25">
      <c r="A44" s="815" t="s">
        <v>324</v>
      </c>
      <c r="B44" s="816" t="s">
        <v>324</v>
      </c>
      <c r="C44" s="215" t="s">
        <v>325</v>
      </c>
      <c r="D44" s="816" t="s">
        <v>324</v>
      </c>
      <c r="E44" s="816" t="s">
        <v>324</v>
      </c>
      <c r="F44" s="816" t="s">
        <v>324</v>
      </c>
      <c r="G44" s="493">
        <f t="shared" si="0"/>
        <v>2870</v>
      </c>
      <c r="H44" s="577"/>
      <c r="I44" s="299">
        <v>3500</v>
      </c>
      <c r="J44" s="148">
        <f t="shared" si="1"/>
        <v>0.18</v>
      </c>
    </row>
    <row r="45" spans="1:10" ht="15.75" customHeight="1" thickBot="1" x14ac:dyDescent="0.3">
      <c r="A45" s="840" t="s">
        <v>193</v>
      </c>
      <c r="B45" s="841" t="s">
        <v>193</v>
      </c>
      <c r="C45" s="217" t="s">
        <v>194</v>
      </c>
      <c r="D45" s="841" t="s">
        <v>193</v>
      </c>
      <c r="E45" s="841" t="s">
        <v>193</v>
      </c>
      <c r="F45" s="841" t="s">
        <v>193</v>
      </c>
      <c r="G45" s="828">
        <f t="shared" si="0"/>
        <v>314.06</v>
      </c>
      <c r="H45" s="829"/>
      <c r="I45" s="300">
        <v>383</v>
      </c>
      <c r="J45" s="148">
        <f t="shared" si="1"/>
        <v>0.18</v>
      </c>
    </row>
    <row r="50" spans="1:10" ht="15.75" thickBot="1" x14ac:dyDescent="0.3">
      <c r="A50" s="153"/>
      <c r="B50" s="153"/>
      <c r="C50" s="153"/>
      <c r="D50" s="153"/>
      <c r="E50" s="153"/>
      <c r="F50" s="153"/>
      <c r="G50" s="154"/>
      <c r="H50" s="154"/>
    </row>
    <row r="51" spans="1:10" ht="15" customHeight="1" x14ac:dyDescent="0.25">
      <c r="A51" s="744" t="s">
        <v>205</v>
      </c>
      <c r="B51" s="745"/>
      <c r="C51" s="770" t="s">
        <v>234</v>
      </c>
      <c r="D51" s="750" t="s">
        <v>172</v>
      </c>
      <c r="E51" s="751"/>
      <c r="F51" s="745"/>
      <c r="G51" s="836" t="s">
        <v>751</v>
      </c>
      <c r="H51" s="837"/>
    </row>
    <row r="52" spans="1:10" ht="15.75" customHeight="1" thickBot="1" x14ac:dyDescent="0.3">
      <c r="A52" s="746"/>
      <c r="B52" s="747"/>
      <c r="C52" s="814"/>
      <c r="D52" s="752"/>
      <c r="E52" s="753"/>
      <c r="F52" s="747"/>
      <c r="G52" s="838"/>
      <c r="H52" s="839"/>
    </row>
    <row r="53" spans="1:10" ht="15" hidden="1" customHeight="1" thickBot="1" x14ac:dyDescent="0.3">
      <c r="A53" s="852"/>
      <c r="B53" s="853"/>
      <c r="C53" s="155"/>
      <c r="D53" s="853"/>
      <c r="E53" s="853"/>
      <c r="F53" s="853"/>
      <c r="G53" s="854"/>
      <c r="H53" s="855"/>
      <c r="I53" s="148"/>
    </row>
    <row r="54" spans="1:10" ht="15" customHeight="1" x14ac:dyDescent="0.25">
      <c r="A54" s="673" t="s">
        <v>222</v>
      </c>
      <c r="B54" s="645" t="s">
        <v>222</v>
      </c>
      <c r="C54" s="211" t="s">
        <v>327</v>
      </c>
      <c r="D54" s="645" t="s">
        <v>222</v>
      </c>
      <c r="E54" s="645" t="s">
        <v>222</v>
      </c>
      <c r="F54" s="645" t="s">
        <v>222</v>
      </c>
      <c r="G54" s="818">
        <f>SUM(I54-I54*J54)</f>
        <v>107.13300000000001</v>
      </c>
      <c r="H54" s="819"/>
      <c r="I54" s="262">
        <v>130.65</v>
      </c>
      <c r="J54" s="148">
        <f xml:space="preserve"> F9</f>
        <v>0.18</v>
      </c>
    </row>
    <row r="55" spans="1:10" ht="15" customHeight="1" x14ac:dyDescent="0.25">
      <c r="A55" s="670" t="s">
        <v>1037</v>
      </c>
      <c r="B55" s="505" t="s">
        <v>1037</v>
      </c>
      <c r="C55" s="191">
        <v>19405042</v>
      </c>
      <c r="D55" s="505" t="s">
        <v>1037</v>
      </c>
      <c r="E55" s="505" t="s">
        <v>1037</v>
      </c>
      <c r="F55" s="505" t="s">
        <v>1037</v>
      </c>
      <c r="G55" s="493">
        <f>SUM(I55-I55*J55)</f>
        <v>58506.18</v>
      </c>
      <c r="H55" s="577"/>
      <c r="I55" s="257">
        <v>71349</v>
      </c>
      <c r="J55" s="148">
        <f xml:space="preserve"> J54</f>
        <v>0.18</v>
      </c>
    </row>
    <row r="56" spans="1:10" ht="15" customHeight="1" x14ac:dyDescent="0.25">
      <c r="A56" s="670" t="s">
        <v>1038</v>
      </c>
      <c r="B56" s="505" t="s">
        <v>1038</v>
      </c>
      <c r="C56" s="191">
        <v>19406008</v>
      </c>
      <c r="D56" s="505" t="s">
        <v>1038</v>
      </c>
      <c r="E56" s="505" t="s">
        <v>1038</v>
      </c>
      <c r="F56" s="505" t="s">
        <v>1038</v>
      </c>
      <c r="G56" s="493">
        <f t="shared" ref="G56:G109" si="2">SUM(I56-I56*J56)</f>
        <v>15533.26</v>
      </c>
      <c r="H56" s="577"/>
      <c r="I56" s="257">
        <v>18943</v>
      </c>
      <c r="J56" s="148">
        <f t="shared" ref="J56:J109" si="3" xml:space="preserve"> J55</f>
        <v>0.18</v>
      </c>
    </row>
    <row r="57" spans="1:10" ht="15" customHeight="1" x14ac:dyDescent="0.25">
      <c r="A57" s="670" t="s">
        <v>486</v>
      </c>
      <c r="B57" s="505" t="s">
        <v>486</v>
      </c>
      <c r="C57" s="191">
        <v>19406453</v>
      </c>
      <c r="D57" s="505" t="s">
        <v>486</v>
      </c>
      <c r="E57" s="505" t="s">
        <v>486</v>
      </c>
      <c r="F57" s="505" t="s">
        <v>486</v>
      </c>
      <c r="G57" s="493">
        <f t="shared" si="2"/>
        <v>42705.599999999999</v>
      </c>
      <c r="H57" s="577"/>
      <c r="I57" s="257">
        <v>52080</v>
      </c>
      <c r="J57" s="148">
        <f t="shared" si="3"/>
        <v>0.18</v>
      </c>
    </row>
    <row r="58" spans="1:10" ht="15" customHeight="1" x14ac:dyDescent="0.25">
      <c r="A58" s="670" t="s">
        <v>1039</v>
      </c>
      <c r="B58" s="505" t="s">
        <v>1039</v>
      </c>
      <c r="C58" s="191">
        <v>7238241</v>
      </c>
      <c r="D58" s="505" t="s">
        <v>1039</v>
      </c>
      <c r="E58" s="505" t="s">
        <v>1039</v>
      </c>
      <c r="F58" s="505" t="s">
        <v>1039</v>
      </c>
      <c r="G58" s="493">
        <f t="shared" si="2"/>
        <v>3664.58</v>
      </c>
      <c r="H58" s="577"/>
      <c r="I58" s="257">
        <v>4469</v>
      </c>
      <c r="J58" s="148">
        <f t="shared" si="3"/>
        <v>0.18</v>
      </c>
    </row>
    <row r="59" spans="1:10" ht="15" customHeight="1" x14ac:dyDescent="0.25">
      <c r="A59" s="670" t="s">
        <v>485</v>
      </c>
      <c r="B59" s="505" t="s">
        <v>485</v>
      </c>
      <c r="C59" s="191" t="s">
        <v>391</v>
      </c>
      <c r="D59" s="505" t="s">
        <v>485</v>
      </c>
      <c r="E59" s="505" t="s">
        <v>485</v>
      </c>
      <c r="F59" s="505" t="s">
        <v>485</v>
      </c>
      <c r="G59" s="493">
        <f t="shared" si="2"/>
        <v>3505.5</v>
      </c>
      <c r="H59" s="577"/>
      <c r="I59" s="257">
        <v>4275</v>
      </c>
      <c r="J59" s="148">
        <f t="shared" si="3"/>
        <v>0.18</v>
      </c>
    </row>
    <row r="60" spans="1:10" ht="15" customHeight="1" x14ac:dyDescent="0.25">
      <c r="A60" s="670" t="s">
        <v>975</v>
      </c>
      <c r="B60" s="505" t="s">
        <v>975</v>
      </c>
      <c r="C60" s="191" t="s">
        <v>392</v>
      </c>
      <c r="D60" s="505" t="s">
        <v>975</v>
      </c>
      <c r="E60" s="505" t="s">
        <v>975</v>
      </c>
      <c r="F60" s="505" t="s">
        <v>975</v>
      </c>
      <c r="G60" s="493">
        <f t="shared" si="2"/>
        <v>3709.6800000000003</v>
      </c>
      <c r="H60" s="577"/>
      <c r="I60" s="257">
        <v>4524</v>
      </c>
      <c r="J60" s="148">
        <f t="shared" si="3"/>
        <v>0.18</v>
      </c>
    </row>
    <row r="61" spans="1:10" ht="15" customHeight="1" x14ac:dyDescent="0.25">
      <c r="A61" s="670" t="s">
        <v>1040</v>
      </c>
      <c r="B61" s="505" t="s">
        <v>1040</v>
      </c>
      <c r="C61" s="191" t="s">
        <v>393</v>
      </c>
      <c r="D61" s="505" t="s">
        <v>1040</v>
      </c>
      <c r="E61" s="505" t="s">
        <v>1040</v>
      </c>
      <c r="F61" s="505" t="s">
        <v>1040</v>
      </c>
      <c r="G61" s="493">
        <f t="shared" si="2"/>
        <v>4085.24</v>
      </c>
      <c r="H61" s="577"/>
      <c r="I61" s="257">
        <v>4982</v>
      </c>
      <c r="J61" s="148">
        <f t="shared" si="3"/>
        <v>0.18</v>
      </c>
    </row>
    <row r="62" spans="1:10" ht="15" customHeight="1" x14ac:dyDescent="0.25">
      <c r="A62" s="670" t="s">
        <v>483</v>
      </c>
      <c r="B62" s="505" t="s">
        <v>483</v>
      </c>
      <c r="C62" s="191" t="s">
        <v>394</v>
      </c>
      <c r="D62" s="505" t="s">
        <v>483</v>
      </c>
      <c r="E62" s="505" t="s">
        <v>483</v>
      </c>
      <c r="F62" s="505" t="s">
        <v>483</v>
      </c>
      <c r="G62" s="493">
        <f t="shared" si="2"/>
        <v>4553.46</v>
      </c>
      <c r="H62" s="577"/>
      <c r="I62" s="257">
        <v>5553</v>
      </c>
      <c r="J62" s="148">
        <f t="shared" si="3"/>
        <v>0.18</v>
      </c>
    </row>
    <row r="63" spans="1:10" ht="15" customHeight="1" x14ac:dyDescent="0.25">
      <c r="A63" s="670" t="s">
        <v>484</v>
      </c>
      <c r="B63" s="505" t="s">
        <v>484</v>
      </c>
      <c r="C63" s="191" t="s">
        <v>395</v>
      </c>
      <c r="D63" s="505" t="s">
        <v>484</v>
      </c>
      <c r="E63" s="505" t="s">
        <v>484</v>
      </c>
      <c r="F63" s="505" t="s">
        <v>484</v>
      </c>
      <c r="G63" s="493">
        <f t="shared" si="2"/>
        <v>5786.74</v>
      </c>
      <c r="H63" s="577"/>
      <c r="I63" s="257">
        <v>7057</v>
      </c>
      <c r="J63" s="148">
        <f t="shared" si="3"/>
        <v>0.18</v>
      </c>
    </row>
    <row r="64" spans="1:10" ht="15" customHeight="1" x14ac:dyDescent="0.25">
      <c r="A64" s="670" t="s">
        <v>1042</v>
      </c>
      <c r="B64" s="505" t="s">
        <v>1042</v>
      </c>
      <c r="C64" s="191" t="s">
        <v>1041</v>
      </c>
      <c r="D64" s="505" t="s">
        <v>1042</v>
      </c>
      <c r="E64" s="505" t="s">
        <v>1042</v>
      </c>
      <c r="F64" s="505" t="s">
        <v>1042</v>
      </c>
      <c r="G64" s="493">
        <f t="shared" si="2"/>
        <v>6885.54</v>
      </c>
      <c r="H64" s="577"/>
      <c r="I64" s="257">
        <v>8397</v>
      </c>
      <c r="J64" s="148">
        <f t="shared" si="3"/>
        <v>0.18</v>
      </c>
    </row>
    <row r="65" spans="1:10" ht="15" hidden="1" customHeight="1" thickBot="1" x14ac:dyDescent="0.25">
      <c r="A65" s="670" t="s">
        <v>1043</v>
      </c>
      <c r="B65" s="505" t="s">
        <v>1043</v>
      </c>
      <c r="C65" s="191" t="s">
        <v>693</v>
      </c>
      <c r="D65" s="505" t="s">
        <v>1043</v>
      </c>
      <c r="E65" s="505" t="s">
        <v>1043</v>
      </c>
      <c r="F65" s="505" t="s">
        <v>1043</v>
      </c>
      <c r="G65" s="493">
        <f t="shared" si="2"/>
        <v>6708.42</v>
      </c>
      <c r="H65" s="577"/>
      <c r="I65" s="257">
        <v>8181</v>
      </c>
      <c r="J65" s="148">
        <f t="shared" si="3"/>
        <v>0.18</v>
      </c>
    </row>
    <row r="66" spans="1:10" ht="15" customHeight="1" x14ac:dyDescent="0.25">
      <c r="A66" s="670" t="s">
        <v>1045</v>
      </c>
      <c r="B66" s="505" t="s">
        <v>1045</v>
      </c>
      <c r="C66" s="191" t="s">
        <v>1044</v>
      </c>
      <c r="D66" s="505" t="s">
        <v>1045</v>
      </c>
      <c r="E66" s="505" t="s">
        <v>1045</v>
      </c>
      <c r="F66" s="505" t="s">
        <v>1045</v>
      </c>
      <c r="G66" s="493">
        <f t="shared" si="2"/>
        <v>6708.42</v>
      </c>
      <c r="H66" s="577"/>
      <c r="I66" s="257">
        <v>8181</v>
      </c>
      <c r="J66" s="148">
        <f t="shared" si="3"/>
        <v>0.18</v>
      </c>
    </row>
    <row r="67" spans="1:10" ht="15" customHeight="1" x14ac:dyDescent="0.25">
      <c r="A67" s="670" t="s">
        <v>1046</v>
      </c>
      <c r="B67" s="505" t="s">
        <v>1046</v>
      </c>
      <c r="C67" s="191" t="s">
        <v>396</v>
      </c>
      <c r="D67" s="505" t="s">
        <v>1046</v>
      </c>
      <c r="E67" s="505" t="s">
        <v>1046</v>
      </c>
      <c r="F67" s="505" t="s">
        <v>1046</v>
      </c>
      <c r="G67" s="493">
        <f t="shared" si="2"/>
        <v>4309.1000000000004</v>
      </c>
      <c r="H67" s="577"/>
      <c r="I67" s="257">
        <v>5255</v>
      </c>
      <c r="J67" s="148">
        <f t="shared" si="3"/>
        <v>0.18</v>
      </c>
    </row>
    <row r="68" spans="1:10" ht="15" customHeight="1" x14ac:dyDescent="0.25">
      <c r="A68" s="670" t="s">
        <v>1048</v>
      </c>
      <c r="B68" s="505" t="s">
        <v>1048</v>
      </c>
      <c r="C68" s="191" t="s">
        <v>1047</v>
      </c>
      <c r="D68" s="505" t="s">
        <v>1048</v>
      </c>
      <c r="E68" s="505" t="s">
        <v>1048</v>
      </c>
      <c r="F68" s="505" t="s">
        <v>1048</v>
      </c>
      <c r="G68" s="493">
        <f t="shared" si="2"/>
        <v>4309.1000000000004</v>
      </c>
      <c r="H68" s="577"/>
      <c r="I68" s="257">
        <v>5255</v>
      </c>
      <c r="J68" s="148">
        <f t="shared" si="3"/>
        <v>0.18</v>
      </c>
    </row>
    <row r="69" spans="1:10" ht="15" customHeight="1" x14ac:dyDescent="0.25">
      <c r="A69" s="670" t="s">
        <v>1049</v>
      </c>
      <c r="B69" s="505" t="s">
        <v>1049</v>
      </c>
      <c r="C69" s="191" t="s">
        <v>397</v>
      </c>
      <c r="D69" s="505" t="s">
        <v>1049</v>
      </c>
      <c r="E69" s="505" t="s">
        <v>1049</v>
      </c>
      <c r="F69" s="505" t="s">
        <v>1049</v>
      </c>
      <c r="G69" s="493">
        <f t="shared" si="2"/>
        <v>4631.3599999999997</v>
      </c>
      <c r="H69" s="577"/>
      <c r="I69" s="257">
        <v>5648</v>
      </c>
      <c r="J69" s="148">
        <f t="shared" si="3"/>
        <v>0.18</v>
      </c>
    </row>
    <row r="70" spans="1:10" ht="15" customHeight="1" x14ac:dyDescent="0.25">
      <c r="A70" s="670" t="s">
        <v>1051</v>
      </c>
      <c r="B70" s="505" t="s">
        <v>1051</v>
      </c>
      <c r="C70" s="191" t="s">
        <v>1050</v>
      </c>
      <c r="D70" s="505" t="s">
        <v>1051</v>
      </c>
      <c r="E70" s="505" t="s">
        <v>1051</v>
      </c>
      <c r="F70" s="505" t="s">
        <v>1051</v>
      </c>
      <c r="G70" s="493">
        <f t="shared" si="2"/>
        <v>4631.3599999999997</v>
      </c>
      <c r="H70" s="577"/>
      <c r="I70" s="257">
        <v>5648</v>
      </c>
      <c r="J70" s="148">
        <f t="shared" si="3"/>
        <v>0.18</v>
      </c>
    </row>
    <row r="71" spans="1:10" ht="15" customHeight="1" x14ac:dyDescent="0.25">
      <c r="A71" s="670" t="s">
        <v>1052</v>
      </c>
      <c r="B71" s="505" t="s">
        <v>1052</v>
      </c>
      <c r="C71" s="191" t="s">
        <v>398</v>
      </c>
      <c r="D71" s="505" t="s">
        <v>1052</v>
      </c>
      <c r="E71" s="505" t="s">
        <v>1052</v>
      </c>
      <c r="F71" s="505" t="s">
        <v>1052</v>
      </c>
      <c r="G71" s="493">
        <f t="shared" si="2"/>
        <v>4774.04</v>
      </c>
      <c r="H71" s="577"/>
      <c r="I71" s="257">
        <v>5822</v>
      </c>
      <c r="J71" s="148">
        <f t="shared" si="3"/>
        <v>0.18</v>
      </c>
    </row>
    <row r="72" spans="1:10" ht="15" customHeight="1" x14ac:dyDescent="0.25">
      <c r="A72" s="670" t="s">
        <v>1054</v>
      </c>
      <c r="B72" s="505" t="s">
        <v>1054</v>
      </c>
      <c r="C72" s="191" t="s">
        <v>1053</v>
      </c>
      <c r="D72" s="505" t="s">
        <v>1054</v>
      </c>
      <c r="E72" s="505" t="s">
        <v>1054</v>
      </c>
      <c r="F72" s="505" t="s">
        <v>1054</v>
      </c>
      <c r="G72" s="493">
        <f t="shared" si="2"/>
        <v>4774.04</v>
      </c>
      <c r="H72" s="577"/>
      <c r="I72" s="257">
        <v>5822</v>
      </c>
      <c r="J72" s="148">
        <f t="shared" si="3"/>
        <v>0.18</v>
      </c>
    </row>
    <row r="73" spans="1:10" ht="15" customHeight="1" x14ac:dyDescent="0.25">
      <c r="A73" s="670" t="s">
        <v>1055</v>
      </c>
      <c r="B73" s="505" t="s">
        <v>1055</v>
      </c>
      <c r="C73" s="191" t="s">
        <v>399</v>
      </c>
      <c r="D73" s="505" t="s">
        <v>1055</v>
      </c>
      <c r="E73" s="505" t="s">
        <v>1055</v>
      </c>
      <c r="F73" s="505" t="s">
        <v>1055</v>
      </c>
      <c r="G73" s="493">
        <f t="shared" si="2"/>
        <v>5052.0200000000004</v>
      </c>
      <c r="H73" s="577"/>
      <c r="I73" s="257">
        <v>6161</v>
      </c>
      <c r="J73" s="148">
        <f t="shared" si="3"/>
        <v>0.18</v>
      </c>
    </row>
    <row r="74" spans="1:10" ht="15" customHeight="1" x14ac:dyDescent="0.25">
      <c r="A74" s="670" t="s">
        <v>1057</v>
      </c>
      <c r="B74" s="505" t="s">
        <v>1057</v>
      </c>
      <c r="C74" s="191" t="s">
        <v>1056</v>
      </c>
      <c r="D74" s="505" t="s">
        <v>1057</v>
      </c>
      <c r="E74" s="505" t="s">
        <v>1057</v>
      </c>
      <c r="F74" s="505" t="s">
        <v>1057</v>
      </c>
      <c r="G74" s="493">
        <f t="shared" si="2"/>
        <v>5052.0200000000004</v>
      </c>
      <c r="H74" s="577"/>
      <c r="I74" s="257">
        <v>6161</v>
      </c>
      <c r="J74" s="148">
        <f t="shared" si="3"/>
        <v>0.18</v>
      </c>
    </row>
    <row r="75" spans="1:10" ht="15" customHeight="1" x14ac:dyDescent="0.25">
      <c r="A75" s="670" t="s">
        <v>1058</v>
      </c>
      <c r="B75" s="505" t="s">
        <v>1058</v>
      </c>
      <c r="C75" s="191" t="s">
        <v>400</v>
      </c>
      <c r="D75" s="505" t="s">
        <v>1058</v>
      </c>
      <c r="E75" s="505" t="s">
        <v>1058</v>
      </c>
      <c r="F75" s="505" t="s">
        <v>1058</v>
      </c>
      <c r="G75" s="493">
        <f t="shared" si="2"/>
        <v>5347.22</v>
      </c>
      <c r="H75" s="577"/>
      <c r="I75" s="257">
        <v>6521</v>
      </c>
      <c r="J75" s="148">
        <f t="shared" si="3"/>
        <v>0.18</v>
      </c>
    </row>
    <row r="76" spans="1:10" ht="15" customHeight="1" x14ac:dyDescent="0.25">
      <c r="A76" s="670" t="s">
        <v>1060</v>
      </c>
      <c r="B76" s="505" t="s">
        <v>1060</v>
      </c>
      <c r="C76" s="191" t="s">
        <v>1059</v>
      </c>
      <c r="D76" s="505" t="s">
        <v>1060</v>
      </c>
      <c r="E76" s="505" t="s">
        <v>1060</v>
      </c>
      <c r="F76" s="505" t="s">
        <v>1060</v>
      </c>
      <c r="G76" s="493">
        <f t="shared" si="2"/>
        <v>5347.22</v>
      </c>
      <c r="H76" s="577"/>
      <c r="I76" s="257">
        <v>6521</v>
      </c>
      <c r="J76" s="148">
        <f t="shared" si="3"/>
        <v>0.18</v>
      </c>
    </row>
    <row r="77" spans="1:10" ht="15" customHeight="1" x14ac:dyDescent="0.25">
      <c r="A77" s="670" t="s">
        <v>1061</v>
      </c>
      <c r="B77" s="505" t="s">
        <v>1061</v>
      </c>
      <c r="C77" s="191" t="s">
        <v>563</v>
      </c>
      <c r="D77" s="505" t="s">
        <v>1061</v>
      </c>
      <c r="E77" s="505" t="s">
        <v>1061</v>
      </c>
      <c r="F77" s="505" t="s">
        <v>1061</v>
      </c>
      <c r="G77" s="493">
        <f t="shared" si="2"/>
        <v>5893.34</v>
      </c>
      <c r="H77" s="577"/>
      <c r="I77" s="257">
        <v>7187</v>
      </c>
      <c r="J77" s="148">
        <f t="shared" si="3"/>
        <v>0.18</v>
      </c>
    </row>
    <row r="78" spans="1:10" ht="15" customHeight="1" x14ac:dyDescent="0.25">
      <c r="A78" s="670" t="s">
        <v>1063</v>
      </c>
      <c r="B78" s="505" t="s">
        <v>1063</v>
      </c>
      <c r="C78" s="191" t="s">
        <v>1062</v>
      </c>
      <c r="D78" s="505" t="s">
        <v>1063</v>
      </c>
      <c r="E78" s="505" t="s">
        <v>1063</v>
      </c>
      <c r="F78" s="505" t="s">
        <v>1063</v>
      </c>
      <c r="G78" s="493">
        <f t="shared" si="2"/>
        <v>5893.34</v>
      </c>
      <c r="H78" s="577"/>
      <c r="I78" s="257">
        <v>7187</v>
      </c>
      <c r="J78" s="148">
        <f t="shared" si="3"/>
        <v>0.18</v>
      </c>
    </row>
    <row r="79" spans="1:10" ht="15" customHeight="1" x14ac:dyDescent="0.25">
      <c r="A79" s="670" t="s">
        <v>1064</v>
      </c>
      <c r="B79" s="505" t="s">
        <v>1064</v>
      </c>
      <c r="C79" s="191" t="s">
        <v>562</v>
      </c>
      <c r="D79" s="505" t="s">
        <v>1064</v>
      </c>
      <c r="E79" s="505" t="s">
        <v>1064</v>
      </c>
      <c r="F79" s="505" t="s">
        <v>1064</v>
      </c>
      <c r="G79" s="493">
        <f t="shared" si="2"/>
        <v>7199.6</v>
      </c>
      <c r="H79" s="577"/>
      <c r="I79" s="257">
        <v>8780</v>
      </c>
      <c r="J79" s="148">
        <f t="shared" si="3"/>
        <v>0.18</v>
      </c>
    </row>
    <row r="80" spans="1:10" ht="15" customHeight="1" x14ac:dyDescent="0.25">
      <c r="A80" s="670" t="s">
        <v>1066</v>
      </c>
      <c r="B80" s="505" t="s">
        <v>1066</v>
      </c>
      <c r="C80" s="191" t="s">
        <v>1065</v>
      </c>
      <c r="D80" s="505" t="s">
        <v>1066</v>
      </c>
      <c r="E80" s="505" t="s">
        <v>1066</v>
      </c>
      <c r="F80" s="505" t="s">
        <v>1066</v>
      </c>
      <c r="G80" s="493">
        <f t="shared" si="2"/>
        <v>6466.52</v>
      </c>
      <c r="H80" s="577"/>
      <c r="I80" s="257">
        <v>7886</v>
      </c>
      <c r="J80" s="148">
        <f t="shared" si="3"/>
        <v>0.18</v>
      </c>
    </row>
    <row r="81" spans="1:10" ht="15" customHeight="1" x14ac:dyDescent="0.25">
      <c r="A81" s="670" t="s">
        <v>1067</v>
      </c>
      <c r="B81" s="505" t="s">
        <v>1067</v>
      </c>
      <c r="C81" s="191" t="s">
        <v>564</v>
      </c>
      <c r="D81" s="505" t="s">
        <v>1067</v>
      </c>
      <c r="E81" s="505" t="s">
        <v>1067</v>
      </c>
      <c r="F81" s="505" t="s">
        <v>1067</v>
      </c>
      <c r="G81" s="493">
        <f t="shared" si="2"/>
        <v>4805.2</v>
      </c>
      <c r="H81" s="577"/>
      <c r="I81" s="257">
        <v>5860</v>
      </c>
      <c r="J81" s="148">
        <f t="shared" si="3"/>
        <v>0.18</v>
      </c>
    </row>
    <row r="82" spans="1:10" ht="15" customHeight="1" x14ac:dyDescent="0.25">
      <c r="A82" s="670" t="s">
        <v>954</v>
      </c>
      <c r="B82" s="505" t="s">
        <v>954</v>
      </c>
      <c r="C82" s="191" t="s">
        <v>565</v>
      </c>
      <c r="D82" s="505" t="s">
        <v>954</v>
      </c>
      <c r="E82" s="505" t="s">
        <v>954</v>
      </c>
      <c r="F82" s="505" t="s">
        <v>954</v>
      </c>
      <c r="G82" s="493">
        <f t="shared" si="2"/>
        <v>5024.1400000000003</v>
      </c>
      <c r="H82" s="577"/>
      <c r="I82" s="257">
        <v>6127</v>
      </c>
      <c r="J82" s="148">
        <f t="shared" si="3"/>
        <v>0.18</v>
      </c>
    </row>
    <row r="83" spans="1:10" ht="15" customHeight="1" x14ac:dyDescent="0.25">
      <c r="A83" s="670" t="s">
        <v>955</v>
      </c>
      <c r="B83" s="505" t="s">
        <v>955</v>
      </c>
      <c r="C83" s="191" t="s">
        <v>566</v>
      </c>
      <c r="D83" s="505" t="s">
        <v>955</v>
      </c>
      <c r="E83" s="505" t="s">
        <v>955</v>
      </c>
      <c r="F83" s="505" t="s">
        <v>955</v>
      </c>
      <c r="G83" s="493">
        <f t="shared" si="2"/>
        <v>5242.26</v>
      </c>
      <c r="H83" s="577"/>
      <c r="I83" s="257">
        <v>6393</v>
      </c>
      <c r="J83" s="148">
        <f t="shared" si="3"/>
        <v>0.18</v>
      </c>
    </row>
    <row r="84" spans="1:10" ht="15" customHeight="1" x14ac:dyDescent="0.25">
      <c r="A84" s="670" t="s">
        <v>898</v>
      </c>
      <c r="B84" s="505" t="s">
        <v>898</v>
      </c>
      <c r="C84" s="191" t="s">
        <v>567</v>
      </c>
      <c r="D84" s="505" t="s">
        <v>898</v>
      </c>
      <c r="E84" s="505" t="s">
        <v>898</v>
      </c>
      <c r="F84" s="505" t="s">
        <v>898</v>
      </c>
      <c r="G84" s="493">
        <f t="shared" si="2"/>
        <v>6314</v>
      </c>
      <c r="H84" s="577"/>
      <c r="I84" s="257">
        <v>7700</v>
      </c>
      <c r="J84" s="148">
        <f t="shared" si="3"/>
        <v>0.18</v>
      </c>
    </row>
    <row r="85" spans="1:10" ht="15" customHeight="1" x14ac:dyDescent="0.25">
      <c r="A85" s="670" t="s">
        <v>899</v>
      </c>
      <c r="B85" s="505" t="s">
        <v>899</v>
      </c>
      <c r="C85" s="191" t="s">
        <v>568</v>
      </c>
      <c r="D85" s="505" t="s">
        <v>899</v>
      </c>
      <c r="E85" s="505" t="s">
        <v>899</v>
      </c>
      <c r="F85" s="505" t="s">
        <v>899</v>
      </c>
      <c r="G85" s="493">
        <f t="shared" si="2"/>
        <v>6314</v>
      </c>
      <c r="H85" s="577"/>
      <c r="I85" s="257">
        <v>7700</v>
      </c>
      <c r="J85" s="148">
        <f t="shared" si="3"/>
        <v>0.18</v>
      </c>
    </row>
    <row r="86" spans="1:10" ht="15" customHeight="1" x14ac:dyDescent="0.25">
      <c r="A86" s="670" t="s">
        <v>900</v>
      </c>
      <c r="B86" s="505" t="s">
        <v>900</v>
      </c>
      <c r="C86" s="191" t="s">
        <v>569</v>
      </c>
      <c r="D86" s="505" t="s">
        <v>900</v>
      </c>
      <c r="E86" s="505" t="s">
        <v>900</v>
      </c>
      <c r="F86" s="505" t="s">
        <v>900</v>
      </c>
      <c r="G86" s="493">
        <f t="shared" si="2"/>
        <v>6314</v>
      </c>
      <c r="H86" s="577"/>
      <c r="I86" s="257">
        <v>7700</v>
      </c>
      <c r="J86" s="148">
        <f t="shared" si="3"/>
        <v>0.18</v>
      </c>
    </row>
    <row r="87" spans="1:10" ht="15" customHeight="1" x14ac:dyDescent="0.25">
      <c r="A87" s="670" t="s">
        <v>901</v>
      </c>
      <c r="B87" s="505" t="s">
        <v>901</v>
      </c>
      <c r="C87" s="191" t="s">
        <v>570</v>
      </c>
      <c r="D87" s="505" t="s">
        <v>901</v>
      </c>
      <c r="E87" s="505" t="s">
        <v>901</v>
      </c>
      <c r="F87" s="505" t="s">
        <v>901</v>
      </c>
      <c r="G87" s="493">
        <f t="shared" si="2"/>
        <v>6314</v>
      </c>
      <c r="H87" s="577"/>
      <c r="I87" s="257">
        <v>7700</v>
      </c>
      <c r="J87" s="148">
        <f t="shared" si="3"/>
        <v>0.18</v>
      </c>
    </row>
    <row r="88" spans="1:10" ht="15" customHeight="1" x14ac:dyDescent="0.25">
      <c r="A88" s="670" t="s">
        <v>958</v>
      </c>
      <c r="B88" s="505" t="s">
        <v>958</v>
      </c>
      <c r="C88" s="191" t="s">
        <v>571</v>
      </c>
      <c r="D88" s="505" t="s">
        <v>958</v>
      </c>
      <c r="E88" s="505" t="s">
        <v>958</v>
      </c>
      <c r="F88" s="505" t="s">
        <v>958</v>
      </c>
      <c r="G88" s="493">
        <f t="shared" si="2"/>
        <v>6314</v>
      </c>
      <c r="H88" s="577"/>
      <c r="I88" s="257">
        <v>7700</v>
      </c>
      <c r="J88" s="148">
        <f t="shared" si="3"/>
        <v>0.18</v>
      </c>
    </row>
    <row r="89" spans="1:10" ht="15" customHeight="1" x14ac:dyDescent="0.25">
      <c r="A89" s="670" t="s">
        <v>1068</v>
      </c>
      <c r="B89" s="505" t="s">
        <v>1068</v>
      </c>
      <c r="C89" s="191" t="s">
        <v>572</v>
      </c>
      <c r="D89" s="505" t="s">
        <v>1068</v>
      </c>
      <c r="E89" s="505" t="s">
        <v>1068</v>
      </c>
      <c r="F89" s="505" t="s">
        <v>1068</v>
      </c>
      <c r="G89" s="493">
        <f t="shared" si="2"/>
        <v>6314</v>
      </c>
      <c r="H89" s="577"/>
      <c r="I89" s="257">
        <v>7700</v>
      </c>
      <c r="J89" s="148">
        <f t="shared" si="3"/>
        <v>0.18</v>
      </c>
    </row>
    <row r="90" spans="1:10" ht="15" customHeight="1" x14ac:dyDescent="0.25">
      <c r="A90" s="670" t="s">
        <v>902</v>
      </c>
      <c r="B90" s="505" t="s">
        <v>902</v>
      </c>
      <c r="C90" s="191" t="s">
        <v>573</v>
      </c>
      <c r="D90" s="505" t="s">
        <v>902</v>
      </c>
      <c r="E90" s="505" t="s">
        <v>902</v>
      </c>
      <c r="F90" s="505" t="s">
        <v>902</v>
      </c>
      <c r="G90" s="493">
        <f t="shared" si="2"/>
        <v>6314</v>
      </c>
      <c r="H90" s="577"/>
      <c r="I90" s="257">
        <v>7700</v>
      </c>
      <c r="J90" s="148">
        <f t="shared" si="3"/>
        <v>0.18</v>
      </c>
    </row>
    <row r="91" spans="1:10" ht="15" customHeight="1" x14ac:dyDescent="0.25">
      <c r="A91" s="670" t="s">
        <v>903</v>
      </c>
      <c r="B91" s="505" t="s">
        <v>903</v>
      </c>
      <c r="C91" s="191" t="s">
        <v>574</v>
      </c>
      <c r="D91" s="505" t="s">
        <v>903</v>
      </c>
      <c r="E91" s="505" t="s">
        <v>903</v>
      </c>
      <c r="F91" s="505" t="s">
        <v>903</v>
      </c>
      <c r="G91" s="493">
        <f t="shared" si="2"/>
        <v>6314</v>
      </c>
      <c r="H91" s="577"/>
      <c r="I91" s="257">
        <v>7700</v>
      </c>
      <c r="J91" s="148">
        <f t="shared" si="3"/>
        <v>0.18</v>
      </c>
    </row>
    <row r="92" spans="1:10" ht="15" customHeight="1" x14ac:dyDescent="0.25">
      <c r="A92" s="670" t="s">
        <v>904</v>
      </c>
      <c r="B92" s="505" t="s">
        <v>904</v>
      </c>
      <c r="C92" s="191" t="s">
        <v>575</v>
      </c>
      <c r="D92" s="505" t="s">
        <v>904</v>
      </c>
      <c r="E92" s="505" t="s">
        <v>904</v>
      </c>
      <c r="F92" s="505" t="s">
        <v>904</v>
      </c>
      <c r="G92" s="493">
        <f t="shared" si="2"/>
        <v>6314</v>
      </c>
      <c r="H92" s="577"/>
      <c r="I92" s="257">
        <v>7700</v>
      </c>
      <c r="J92" s="148">
        <f t="shared" si="3"/>
        <v>0.18</v>
      </c>
    </row>
    <row r="93" spans="1:10" ht="15" customHeight="1" x14ac:dyDescent="0.25">
      <c r="A93" s="670" t="s">
        <v>905</v>
      </c>
      <c r="B93" s="505" t="s">
        <v>905</v>
      </c>
      <c r="C93" s="191" t="s">
        <v>576</v>
      </c>
      <c r="D93" s="505" t="s">
        <v>905</v>
      </c>
      <c r="E93" s="505" t="s">
        <v>905</v>
      </c>
      <c r="F93" s="505" t="s">
        <v>905</v>
      </c>
      <c r="G93" s="493">
        <f t="shared" si="2"/>
        <v>6314</v>
      </c>
      <c r="H93" s="577"/>
      <c r="I93" s="257">
        <v>7700</v>
      </c>
      <c r="J93" s="148">
        <f t="shared" si="3"/>
        <v>0.18</v>
      </c>
    </row>
    <row r="94" spans="1:10" ht="15" customHeight="1" x14ac:dyDescent="0.25">
      <c r="A94" s="670" t="s">
        <v>961</v>
      </c>
      <c r="B94" s="505" t="s">
        <v>961</v>
      </c>
      <c r="C94" s="191" t="s">
        <v>577</v>
      </c>
      <c r="D94" s="505" t="s">
        <v>961</v>
      </c>
      <c r="E94" s="505" t="s">
        <v>961</v>
      </c>
      <c r="F94" s="505" t="s">
        <v>961</v>
      </c>
      <c r="G94" s="493">
        <f t="shared" si="2"/>
        <v>6314</v>
      </c>
      <c r="H94" s="577"/>
      <c r="I94" s="257">
        <v>7700</v>
      </c>
      <c r="J94" s="148">
        <f t="shared" si="3"/>
        <v>0.18</v>
      </c>
    </row>
    <row r="95" spans="1:10" ht="15" customHeight="1" x14ac:dyDescent="0.25">
      <c r="A95" s="670" t="s">
        <v>1069</v>
      </c>
      <c r="B95" s="505" t="s">
        <v>1069</v>
      </c>
      <c r="C95" s="191" t="s">
        <v>578</v>
      </c>
      <c r="D95" s="505" t="s">
        <v>1069</v>
      </c>
      <c r="E95" s="505" t="s">
        <v>1069</v>
      </c>
      <c r="F95" s="505" t="s">
        <v>1069</v>
      </c>
      <c r="G95" s="493">
        <f t="shared" si="2"/>
        <v>6314</v>
      </c>
      <c r="H95" s="577"/>
      <c r="I95" s="257">
        <v>7700</v>
      </c>
      <c r="J95" s="148">
        <f t="shared" si="3"/>
        <v>0.18</v>
      </c>
    </row>
    <row r="96" spans="1:10" ht="15" customHeight="1" x14ac:dyDescent="0.25">
      <c r="A96" s="670" t="s">
        <v>1005</v>
      </c>
      <c r="B96" s="505" t="s">
        <v>1005</v>
      </c>
      <c r="C96" s="191" t="s">
        <v>1070</v>
      </c>
      <c r="D96" s="505" t="s">
        <v>1005</v>
      </c>
      <c r="E96" s="505" t="s">
        <v>1005</v>
      </c>
      <c r="F96" s="505" t="s">
        <v>1005</v>
      </c>
      <c r="G96" s="493">
        <f t="shared" si="2"/>
        <v>6833.0599999999995</v>
      </c>
      <c r="H96" s="577"/>
      <c r="I96" s="257">
        <v>8333</v>
      </c>
      <c r="J96" s="148">
        <f t="shared" si="3"/>
        <v>0.18</v>
      </c>
    </row>
    <row r="97" spans="1:10" ht="15" customHeight="1" x14ac:dyDescent="0.25">
      <c r="A97" s="670" t="s">
        <v>906</v>
      </c>
      <c r="B97" s="505" t="s">
        <v>906</v>
      </c>
      <c r="C97" s="191" t="s">
        <v>579</v>
      </c>
      <c r="D97" s="505" t="s">
        <v>906</v>
      </c>
      <c r="E97" s="505" t="s">
        <v>906</v>
      </c>
      <c r="F97" s="505" t="s">
        <v>906</v>
      </c>
      <c r="G97" s="493">
        <f t="shared" si="2"/>
        <v>7926.9400000000005</v>
      </c>
      <c r="H97" s="577"/>
      <c r="I97" s="257">
        <v>9667</v>
      </c>
      <c r="J97" s="148">
        <f t="shared" si="3"/>
        <v>0.18</v>
      </c>
    </row>
    <row r="98" spans="1:10" ht="15" customHeight="1" x14ac:dyDescent="0.25">
      <c r="A98" s="670" t="s">
        <v>907</v>
      </c>
      <c r="B98" s="505" t="s">
        <v>907</v>
      </c>
      <c r="C98" s="191" t="s">
        <v>580</v>
      </c>
      <c r="D98" s="505" t="s">
        <v>907</v>
      </c>
      <c r="E98" s="505" t="s">
        <v>907</v>
      </c>
      <c r="F98" s="505" t="s">
        <v>907</v>
      </c>
      <c r="G98" s="493">
        <f t="shared" si="2"/>
        <v>7926.9400000000005</v>
      </c>
      <c r="H98" s="577"/>
      <c r="I98" s="257">
        <v>9667</v>
      </c>
      <c r="J98" s="148">
        <f t="shared" si="3"/>
        <v>0.18</v>
      </c>
    </row>
    <row r="99" spans="1:10" ht="15" customHeight="1" x14ac:dyDescent="0.25">
      <c r="A99" s="505" t="s">
        <v>908</v>
      </c>
      <c r="B99" s="505" t="s">
        <v>908</v>
      </c>
      <c r="C99" s="248" t="s">
        <v>581</v>
      </c>
      <c r="D99" s="505" t="s">
        <v>908</v>
      </c>
      <c r="E99" s="505" t="s">
        <v>908</v>
      </c>
      <c r="F99" s="505" t="s">
        <v>908</v>
      </c>
      <c r="G99" s="493">
        <f t="shared" si="2"/>
        <v>7926.9400000000005</v>
      </c>
      <c r="H99" s="577"/>
      <c r="I99" s="257">
        <v>9667</v>
      </c>
      <c r="J99" s="148">
        <f t="shared" si="3"/>
        <v>0.18</v>
      </c>
    </row>
    <row r="100" spans="1:10" x14ac:dyDescent="0.25">
      <c r="A100" s="505" t="s">
        <v>909</v>
      </c>
      <c r="B100" s="505" t="s">
        <v>909</v>
      </c>
      <c r="C100" s="248" t="s">
        <v>582</v>
      </c>
      <c r="D100" s="505" t="s">
        <v>909</v>
      </c>
      <c r="E100" s="505" t="s">
        <v>909</v>
      </c>
      <c r="F100" s="505" t="s">
        <v>909</v>
      </c>
      <c r="G100" s="493">
        <f t="shared" si="2"/>
        <v>7926.9400000000005</v>
      </c>
      <c r="H100" s="577"/>
      <c r="I100" s="257">
        <v>9667</v>
      </c>
      <c r="J100" s="148">
        <f t="shared" si="3"/>
        <v>0.18</v>
      </c>
    </row>
    <row r="101" spans="1:10" x14ac:dyDescent="0.25">
      <c r="A101" s="505" t="s">
        <v>966</v>
      </c>
      <c r="B101" s="505" t="s">
        <v>966</v>
      </c>
      <c r="C101" s="248" t="s">
        <v>583</v>
      </c>
      <c r="D101" s="505" t="s">
        <v>966</v>
      </c>
      <c r="E101" s="505" t="s">
        <v>966</v>
      </c>
      <c r="F101" s="505" t="s">
        <v>966</v>
      </c>
      <c r="G101" s="493">
        <f t="shared" si="2"/>
        <v>7926.9400000000005</v>
      </c>
      <c r="H101" s="577"/>
      <c r="I101" s="257">
        <v>9667</v>
      </c>
      <c r="J101" s="148">
        <f t="shared" si="3"/>
        <v>0.18</v>
      </c>
    </row>
    <row r="102" spans="1:10" x14ac:dyDescent="0.25">
      <c r="A102" s="505" t="s">
        <v>1071</v>
      </c>
      <c r="B102" s="505" t="s">
        <v>1071</v>
      </c>
      <c r="C102" s="248" t="s">
        <v>584</v>
      </c>
      <c r="D102" s="505" t="s">
        <v>1071</v>
      </c>
      <c r="E102" s="505" t="s">
        <v>1071</v>
      </c>
      <c r="F102" s="505" t="s">
        <v>1071</v>
      </c>
      <c r="G102" s="493">
        <f t="shared" si="2"/>
        <v>7926.9400000000005</v>
      </c>
      <c r="H102" s="577"/>
      <c r="I102" s="257">
        <v>9667</v>
      </c>
      <c r="J102" s="148">
        <f t="shared" si="3"/>
        <v>0.18</v>
      </c>
    </row>
    <row r="103" spans="1:10" x14ac:dyDescent="0.25">
      <c r="A103" s="505" t="s">
        <v>910</v>
      </c>
      <c r="B103" s="505" t="s">
        <v>910</v>
      </c>
      <c r="C103" s="248" t="s">
        <v>587</v>
      </c>
      <c r="D103" s="505" t="s">
        <v>910</v>
      </c>
      <c r="E103" s="505" t="s">
        <v>910</v>
      </c>
      <c r="F103" s="505" t="s">
        <v>910</v>
      </c>
      <c r="G103" s="493">
        <f t="shared" si="2"/>
        <v>7926.9400000000005</v>
      </c>
      <c r="H103" s="577"/>
      <c r="I103" s="257">
        <v>9667</v>
      </c>
      <c r="J103" s="148">
        <f t="shared" si="3"/>
        <v>0.18</v>
      </c>
    </row>
    <row r="104" spans="1:10" x14ac:dyDescent="0.25">
      <c r="A104" s="505" t="s">
        <v>911</v>
      </c>
      <c r="B104" s="505" t="s">
        <v>911</v>
      </c>
      <c r="C104" s="248" t="s">
        <v>588</v>
      </c>
      <c r="D104" s="505" t="s">
        <v>911</v>
      </c>
      <c r="E104" s="505" t="s">
        <v>911</v>
      </c>
      <c r="F104" s="505" t="s">
        <v>911</v>
      </c>
      <c r="G104" s="493">
        <f t="shared" si="2"/>
        <v>7926.9400000000005</v>
      </c>
      <c r="H104" s="577"/>
      <c r="I104" s="257">
        <v>9667</v>
      </c>
      <c r="J104" s="148">
        <f t="shared" si="3"/>
        <v>0.18</v>
      </c>
    </row>
    <row r="105" spans="1:10" x14ac:dyDescent="0.25">
      <c r="A105" s="505" t="s">
        <v>912</v>
      </c>
      <c r="B105" s="505" t="s">
        <v>912</v>
      </c>
      <c r="C105" s="248" t="s">
        <v>589</v>
      </c>
      <c r="D105" s="505" t="s">
        <v>912</v>
      </c>
      <c r="E105" s="505" t="s">
        <v>912</v>
      </c>
      <c r="F105" s="505" t="s">
        <v>912</v>
      </c>
      <c r="G105" s="493">
        <f t="shared" si="2"/>
        <v>7926.9400000000005</v>
      </c>
      <c r="H105" s="577"/>
      <c r="I105" s="257">
        <v>9667</v>
      </c>
      <c r="J105" s="148">
        <f t="shared" si="3"/>
        <v>0.18</v>
      </c>
    </row>
    <row r="106" spans="1:10" x14ac:dyDescent="0.25">
      <c r="A106" s="505" t="s">
        <v>913</v>
      </c>
      <c r="B106" s="505" t="s">
        <v>913</v>
      </c>
      <c r="C106" s="248" t="s">
        <v>590</v>
      </c>
      <c r="D106" s="505" t="s">
        <v>913</v>
      </c>
      <c r="E106" s="505" t="s">
        <v>913</v>
      </c>
      <c r="F106" s="505" t="s">
        <v>913</v>
      </c>
      <c r="G106" s="493">
        <f t="shared" si="2"/>
        <v>7926.9400000000005</v>
      </c>
      <c r="H106" s="577"/>
      <c r="I106" s="257">
        <v>9667</v>
      </c>
      <c r="J106" s="148">
        <f t="shared" si="3"/>
        <v>0.18</v>
      </c>
    </row>
    <row r="107" spans="1:10" x14ac:dyDescent="0.25">
      <c r="A107" s="505" t="s">
        <v>969</v>
      </c>
      <c r="B107" s="505" t="s">
        <v>969</v>
      </c>
      <c r="C107" s="248" t="s">
        <v>585</v>
      </c>
      <c r="D107" s="505" t="s">
        <v>969</v>
      </c>
      <c r="E107" s="505" t="s">
        <v>969</v>
      </c>
      <c r="F107" s="505" t="s">
        <v>969</v>
      </c>
      <c r="G107" s="493">
        <f t="shared" si="2"/>
        <v>7926.9400000000005</v>
      </c>
      <c r="H107" s="577"/>
      <c r="I107" s="257">
        <v>9667</v>
      </c>
      <c r="J107" s="148">
        <f t="shared" si="3"/>
        <v>0.18</v>
      </c>
    </row>
    <row r="108" spans="1:10" x14ac:dyDescent="0.25">
      <c r="A108" s="505" t="s">
        <v>1072</v>
      </c>
      <c r="B108" s="505" t="s">
        <v>1072</v>
      </c>
      <c r="C108" s="248" t="s">
        <v>586</v>
      </c>
      <c r="D108" s="505" t="s">
        <v>1072</v>
      </c>
      <c r="E108" s="505" t="s">
        <v>1072</v>
      </c>
      <c r="F108" s="505" t="s">
        <v>1072</v>
      </c>
      <c r="G108" s="493">
        <f t="shared" si="2"/>
        <v>7926.9400000000005</v>
      </c>
      <c r="H108" s="577"/>
      <c r="I108" s="257">
        <v>9667</v>
      </c>
      <c r="J108" s="148">
        <f t="shared" si="3"/>
        <v>0.18</v>
      </c>
    </row>
    <row r="109" spans="1:10" ht="15.75" thickBot="1" x14ac:dyDescent="0.3">
      <c r="A109" s="505" t="s">
        <v>1012</v>
      </c>
      <c r="B109" s="505" t="s">
        <v>1012</v>
      </c>
      <c r="C109" s="248" t="s">
        <v>1073</v>
      </c>
      <c r="D109" s="505" t="s">
        <v>1012</v>
      </c>
      <c r="E109" s="505" t="s">
        <v>1012</v>
      </c>
      <c r="F109" s="505" t="s">
        <v>1012</v>
      </c>
      <c r="G109" s="493">
        <f t="shared" si="2"/>
        <v>6833.0599999999995</v>
      </c>
      <c r="H109" s="577"/>
      <c r="I109" s="258">
        <v>8333</v>
      </c>
      <c r="J109" s="148">
        <f t="shared" si="3"/>
        <v>0.18</v>
      </c>
    </row>
  </sheetData>
  <mergeCells count="275">
    <mergeCell ref="A65:B65"/>
    <mergeCell ref="D65:F65"/>
    <mergeCell ref="G65:H65"/>
    <mergeCell ref="A33:B33"/>
    <mergeCell ref="D33:F33"/>
    <mergeCell ref="G33:H33"/>
    <mergeCell ref="A35:B35"/>
    <mergeCell ref="D35:F35"/>
    <mergeCell ref="G35:H35"/>
    <mergeCell ref="A43:B43"/>
    <mergeCell ref="D43:F43"/>
    <mergeCell ref="G43:H43"/>
    <mergeCell ref="A42:B42"/>
    <mergeCell ref="D42:F42"/>
    <mergeCell ref="G42:H42"/>
    <mergeCell ref="A36:B36"/>
    <mergeCell ref="D36:F36"/>
    <mergeCell ref="G36:H36"/>
    <mergeCell ref="A39:B39"/>
    <mergeCell ref="D39:F39"/>
    <mergeCell ref="G39:H39"/>
    <mergeCell ref="A53:B53"/>
    <mergeCell ref="D53:F53"/>
    <mergeCell ref="G53:H53"/>
    <mergeCell ref="A86:B86"/>
    <mergeCell ref="D88:F88"/>
    <mergeCell ref="D87:F87"/>
    <mergeCell ref="A95:B95"/>
    <mergeCell ref="A94:B94"/>
    <mergeCell ref="A93:B93"/>
    <mergeCell ref="A92:B92"/>
    <mergeCell ref="A91:B91"/>
    <mergeCell ref="A90:B90"/>
    <mergeCell ref="A89:B89"/>
    <mergeCell ref="A88:B88"/>
    <mergeCell ref="A87:B87"/>
    <mergeCell ref="A79:B79"/>
    <mergeCell ref="A78:B78"/>
    <mergeCell ref="A77:B77"/>
    <mergeCell ref="A76:B76"/>
    <mergeCell ref="A75:B75"/>
    <mergeCell ref="A74:B74"/>
    <mergeCell ref="A73:B73"/>
    <mergeCell ref="A72:B72"/>
    <mergeCell ref="A71:B71"/>
    <mergeCell ref="D97:F97"/>
    <mergeCell ref="D96:F96"/>
    <mergeCell ref="D85:F85"/>
    <mergeCell ref="D84:F84"/>
    <mergeCell ref="D83:F83"/>
    <mergeCell ref="D82:F82"/>
    <mergeCell ref="D81:F81"/>
    <mergeCell ref="D80:F80"/>
    <mergeCell ref="A97:B97"/>
    <mergeCell ref="A96:B96"/>
    <mergeCell ref="A85:B85"/>
    <mergeCell ref="A84:B84"/>
    <mergeCell ref="A83:B83"/>
    <mergeCell ref="A82:B82"/>
    <mergeCell ref="A81:B81"/>
    <mergeCell ref="A80:B80"/>
    <mergeCell ref="D86:F86"/>
    <mergeCell ref="D95:F95"/>
    <mergeCell ref="D94:F94"/>
    <mergeCell ref="D93:F93"/>
    <mergeCell ref="D92:F92"/>
    <mergeCell ref="D91:F91"/>
    <mergeCell ref="D90:F90"/>
    <mergeCell ref="D89:F89"/>
    <mergeCell ref="G73:H73"/>
    <mergeCell ref="G72:H72"/>
    <mergeCell ref="G71:H71"/>
    <mergeCell ref="D79:F79"/>
    <mergeCell ref="D78:F78"/>
    <mergeCell ref="D76:F76"/>
    <mergeCell ref="D75:F75"/>
    <mergeCell ref="D74:F74"/>
    <mergeCell ref="D73:F73"/>
    <mergeCell ref="D72:F72"/>
    <mergeCell ref="D71:F71"/>
    <mergeCell ref="D77:F77"/>
    <mergeCell ref="G82:H82"/>
    <mergeCell ref="G81:H81"/>
    <mergeCell ref="G80:H80"/>
    <mergeCell ref="G79:H79"/>
    <mergeCell ref="G78:H78"/>
    <mergeCell ref="G77:H77"/>
    <mergeCell ref="G76:H76"/>
    <mergeCell ref="G75:H75"/>
    <mergeCell ref="G74:H74"/>
    <mergeCell ref="G30:H30"/>
    <mergeCell ref="D30:F30"/>
    <mergeCell ref="A30:B30"/>
    <mergeCell ref="G66:H66"/>
    <mergeCell ref="D66:F66"/>
    <mergeCell ref="A66:B66"/>
    <mergeCell ref="A34:B34"/>
    <mergeCell ref="D34:F34"/>
    <mergeCell ref="G34:H34"/>
    <mergeCell ref="A32:B32"/>
    <mergeCell ref="D32:F32"/>
    <mergeCell ref="G32:H32"/>
    <mergeCell ref="A31:B31"/>
    <mergeCell ref="D31:F31"/>
    <mergeCell ref="G31:H31"/>
    <mergeCell ref="A37:B37"/>
    <mergeCell ref="D37:F37"/>
    <mergeCell ref="G37:H37"/>
    <mergeCell ref="A38:B38"/>
    <mergeCell ref="D38:F38"/>
    <mergeCell ref="G38:H38"/>
    <mergeCell ref="A64:B64"/>
    <mergeCell ref="D64:F64"/>
    <mergeCell ref="G64:H64"/>
    <mergeCell ref="A9:C9"/>
    <mergeCell ref="D9:E9"/>
    <mergeCell ref="G9:H9"/>
    <mergeCell ref="A14:D14"/>
    <mergeCell ref="A15:C15"/>
    <mergeCell ref="E15:H15"/>
    <mergeCell ref="D1:H2"/>
    <mergeCell ref="D4:H4"/>
    <mergeCell ref="D6:H6"/>
    <mergeCell ref="A8:C8"/>
    <mergeCell ref="D8:E8"/>
    <mergeCell ref="G8:H8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9:C19"/>
    <mergeCell ref="E19:H19"/>
    <mergeCell ref="A20:C20"/>
    <mergeCell ref="E20:H20"/>
    <mergeCell ref="A21:C21"/>
    <mergeCell ref="E21:H21"/>
    <mergeCell ref="A17:C17"/>
    <mergeCell ref="E16:H16"/>
    <mergeCell ref="E17:H17"/>
    <mergeCell ref="A18:C18"/>
    <mergeCell ref="E18:H18"/>
    <mergeCell ref="A16:C16"/>
    <mergeCell ref="A26:B26"/>
    <mergeCell ref="D26:F26"/>
    <mergeCell ref="G26:H26"/>
    <mergeCell ref="A23:D23"/>
    <mergeCell ref="E23:F23"/>
    <mergeCell ref="G23:H23"/>
    <mergeCell ref="A24:B25"/>
    <mergeCell ref="C24:C25"/>
    <mergeCell ref="D24:F25"/>
    <mergeCell ref="G24:H25"/>
    <mergeCell ref="A29:B29"/>
    <mergeCell ref="D29:F29"/>
    <mergeCell ref="G29:H29"/>
    <mergeCell ref="A28:B28"/>
    <mergeCell ref="D28:F28"/>
    <mergeCell ref="G28:H28"/>
    <mergeCell ref="A27:B27"/>
    <mergeCell ref="D27:F27"/>
    <mergeCell ref="G27:H27"/>
    <mergeCell ref="A40:B40"/>
    <mergeCell ref="D40:F40"/>
    <mergeCell ref="G40:H40"/>
    <mergeCell ref="A41:B41"/>
    <mergeCell ref="D41:F41"/>
    <mergeCell ref="G41:H41"/>
    <mergeCell ref="A44:B44"/>
    <mergeCell ref="D44:F44"/>
    <mergeCell ref="G44:H44"/>
    <mergeCell ref="A45:B45"/>
    <mergeCell ref="D45:F45"/>
    <mergeCell ref="G45:H45"/>
    <mergeCell ref="A54:B54"/>
    <mergeCell ref="D54:F54"/>
    <mergeCell ref="G54:H54"/>
    <mergeCell ref="A51:B52"/>
    <mergeCell ref="C51:C52"/>
    <mergeCell ref="D51:F52"/>
    <mergeCell ref="G51:H52"/>
    <mergeCell ref="A58:B58"/>
    <mergeCell ref="D58:F58"/>
    <mergeCell ref="G58:H58"/>
    <mergeCell ref="A55:B55"/>
    <mergeCell ref="D55:F55"/>
    <mergeCell ref="G55:H55"/>
    <mergeCell ref="A56:B56"/>
    <mergeCell ref="D56:F56"/>
    <mergeCell ref="G56:H56"/>
    <mergeCell ref="G57:H57"/>
    <mergeCell ref="A57:B57"/>
    <mergeCell ref="D57:F57"/>
    <mergeCell ref="A98:B98"/>
    <mergeCell ref="D98:F98"/>
    <mergeCell ref="G98:H98"/>
    <mergeCell ref="A99:B99"/>
    <mergeCell ref="D99:F99"/>
    <mergeCell ref="G99:H99"/>
    <mergeCell ref="A70:B70"/>
    <mergeCell ref="D70:F70"/>
    <mergeCell ref="G70:H70"/>
    <mergeCell ref="G97:H97"/>
    <mergeCell ref="G96:H96"/>
    <mergeCell ref="G85:H85"/>
    <mergeCell ref="G84:H84"/>
    <mergeCell ref="G83:H83"/>
    <mergeCell ref="G95:H95"/>
    <mergeCell ref="G94:H94"/>
    <mergeCell ref="G93:H93"/>
    <mergeCell ref="G92:H92"/>
    <mergeCell ref="G91:H91"/>
    <mergeCell ref="G90:H90"/>
    <mergeCell ref="G89:H89"/>
    <mergeCell ref="G88:H88"/>
    <mergeCell ref="G87:H87"/>
    <mergeCell ref="G86:H86"/>
    <mergeCell ref="A68:B68"/>
    <mergeCell ref="D68:F68"/>
    <mergeCell ref="G68:H68"/>
    <mergeCell ref="A69:B69"/>
    <mergeCell ref="D69:F69"/>
    <mergeCell ref="G69:H69"/>
    <mergeCell ref="A59:B59"/>
    <mergeCell ref="D59:F59"/>
    <mergeCell ref="G59:H59"/>
    <mergeCell ref="A60:B60"/>
    <mergeCell ref="D60:F60"/>
    <mergeCell ref="G60:H60"/>
    <mergeCell ref="A63:B63"/>
    <mergeCell ref="D63:F63"/>
    <mergeCell ref="G63:H63"/>
    <mergeCell ref="A67:B67"/>
    <mergeCell ref="D67:F67"/>
    <mergeCell ref="G67:H67"/>
    <mergeCell ref="A61:B61"/>
    <mergeCell ref="D61:F61"/>
    <mergeCell ref="G61:H61"/>
    <mergeCell ref="A62:B62"/>
    <mergeCell ref="D62:F62"/>
    <mergeCell ref="G62:H62"/>
    <mergeCell ref="A100:B100"/>
    <mergeCell ref="D100:F100"/>
    <mergeCell ref="G100:H100"/>
    <mergeCell ref="A101:B101"/>
    <mergeCell ref="D101:F101"/>
    <mergeCell ref="G101:H101"/>
    <mergeCell ref="A102:B102"/>
    <mergeCell ref="D102:F102"/>
    <mergeCell ref="G102:H102"/>
    <mergeCell ref="A103:B103"/>
    <mergeCell ref="D103:F103"/>
    <mergeCell ref="G103:H103"/>
    <mergeCell ref="A104:B104"/>
    <mergeCell ref="D104:F104"/>
    <mergeCell ref="G104:H104"/>
    <mergeCell ref="A105:B105"/>
    <mergeCell ref="D105:F105"/>
    <mergeCell ref="G105:H105"/>
    <mergeCell ref="A109:B109"/>
    <mergeCell ref="D109:F109"/>
    <mergeCell ref="G109:H109"/>
    <mergeCell ref="A106:B106"/>
    <mergeCell ref="D106:F106"/>
    <mergeCell ref="G106:H106"/>
    <mergeCell ref="A107:B107"/>
    <mergeCell ref="D107:F107"/>
    <mergeCell ref="G107:H107"/>
    <mergeCell ref="A108:B108"/>
    <mergeCell ref="D108:F108"/>
    <mergeCell ref="G108:H108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5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9.140625" style="149" customWidth="1"/>
    <col min="2" max="2" width="22.5703125" style="149" customWidth="1"/>
    <col min="3" max="3" width="12.5703125" style="149" customWidth="1"/>
    <col min="4" max="4" width="9.85546875" style="149" customWidth="1"/>
    <col min="5" max="5" width="9.140625" style="149"/>
    <col min="6" max="6" width="14.28515625" style="149" customWidth="1"/>
    <col min="7" max="7" width="5.85546875" style="149" customWidth="1"/>
    <col min="8" max="8" width="6.7109375" style="149" customWidth="1"/>
    <col min="9" max="11" width="9.140625" style="149" hidden="1" customWidth="1"/>
    <col min="12" max="16384" width="9.140625" style="149"/>
  </cols>
  <sheetData>
    <row r="1" spans="1:12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12" ht="15.75" thickBot="1" x14ac:dyDescent="0.3">
      <c r="D2" s="714"/>
      <c r="E2" s="715"/>
      <c r="F2" s="715"/>
      <c r="G2" s="715"/>
      <c r="H2" s="716"/>
    </row>
    <row r="3" spans="1:12" ht="13.5" customHeight="1" thickBot="1" x14ac:dyDescent="0.3">
      <c r="D3" s="165"/>
      <c r="E3" s="165"/>
      <c r="F3" s="165"/>
      <c r="G3" s="165"/>
      <c r="H3" s="165"/>
    </row>
    <row r="4" spans="1:12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12" ht="13.5" customHeight="1" thickBot="1" x14ac:dyDescent="0.3">
      <c r="D5" s="166"/>
      <c r="E5" s="166"/>
      <c r="F5" s="166"/>
      <c r="G5" s="166"/>
    </row>
    <row r="6" spans="1:12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12" ht="15.75" thickBot="1" x14ac:dyDescent="0.3">
      <c r="A7" s="167"/>
      <c r="B7" s="167"/>
      <c r="C7" s="167"/>
      <c r="D7" s="167"/>
      <c r="E7" s="167"/>
    </row>
    <row r="8" spans="1:12" x14ac:dyDescent="0.25">
      <c r="A8" s="720" t="s">
        <v>172</v>
      </c>
      <c r="B8" s="721"/>
      <c r="C8" s="721"/>
      <c r="D8" s="722" t="s">
        <v>173</v>
      </c>
      <c r="E8" s="721"/>
      <c r="F8" s="168" t="s">
        <v>174</v>
      </c>
      <c r="G8" s="550" t="s">
        <v>751</v>
      </c>
      <c r="H8" s="551"/>
    </row>
    <row r="9" spans="1:12" ht="15.75" thickBot="1" x14ac:dyDescent="0.3">
      <c r="A9" s="785" t="s">
        <v>1314</v>
      </c>
      <c r="B9" s="765"/>
      <c r="C9" s="765"/>
      <c r="D9" s="765" t="s">
        <v>1313</v>
      </c>
      <c r="E9" s="765" t="s">
        <v>1313</v>
      </c>
      <c r="F9" s="169">
        <f xml:space="preserve"> 'Price Index'!G11:G11</f>
        <v>0.18</v>
      </c>
      <c r="G9" s="374">
        <f>SUM('Price Index'!F73-'Price Index'!F73*'Price Index'!G11)</f>
        <v>291637.92</v>
      </c>
      <c r="H9" s="729"/>
    </row>
    <row r="10" spans="1:12" ht="15.75" thickBot="1" x14ac:dyDescent="0.3"/>
    <row r="11" spans="1:12" ht="15.75" x14ac:dyDescent="0.25">
      <c r="A11" s="734" t="s">
        <v>175</v>
      </c>
      <c r="B11" s="735"/>
      <c r="C11" s="735"/>
      <c r="D11" s="735"/>
      <c r="E11" s="170"/>
      <c r="F11" s="170"/>
      <c r="G11" s="170"/>
      <c r="H11" s="171"/>
      <c r="L11" s="344"/>
    </row>
    <row r="12" spans="1:12" x14ac:dyDescent="0.25">
      <c r="A12" s="876" t="s">
        <v>1358</v>
      </c>
      <c r="B12" s="738"/>
      <c r="C12" s="738"/>
      <c r="D12" s="738"/>
      <c r="E12" s="738"/>
      <c r="F12" s="738"/>
      <c r="G12" s="738"/>
      <c r="H12" s="345"/>
      <c r="L12" s="344"/>
    </row>
    <row r="13" spans="1:12" x14ac:dyDescent="0.25">
      <c r="A13" s="877" t="s">
        <v>1359</v>
      </c>
      <c r="B13" s="725"/>
      <c r="C13" s="725"/>
      <c r="D13" s="725"/>
      <c r="E13" s="725"/>
      <c r="F13" s="725"/>
      <c r="G13" s="725"/>
      <c r="H13" s="726"/>
      <c r="L13" s="344"/>
    </row>
    <row r="14" spans="1:12" x14ac:dyDescent="0.25">
      <c r="A14" s="723" t="s">
        <v>1360</v>
      </c>
      <c r="B14" s="724" t="s">
        <v>1360</v>
      </c>
      <c r="C14" s="724" t="s">
        <v>1360</v>
      </c>
      <c r="D14" s="315"/>
      <c r="E14" s="725"/>
      <c r="F14" s="725"/>
      <c r="G14" s="725"/>
      <c r="H14" s="726"/>
      <c r="L14" s="344"/>
    </row>
    <row r="15" spans="1:12" x14ac:dyDescent="0.25">
      <c r="A15" s="723" t="s">
        <v>1361</v>
      </c>
      <c r="B15" s="724" t="s">
        <v>1361</v>
      </c>
      <c r="C15" s="724" t="s">
        <v>1361</v>
      </c>
      <c r="D15" s="163"/>
      <c r="E15" s="725"/>
      <c r="F15" s="725"/>
      <c r="G15" s="725"/>
      <c r="H15" s="726"/>
      <c r="L15" s="344"/>
    </row>
    <row r="16" spans="1:12" x14ac:dyDescent="0.25">
      <c r="A16" s="723" t="s">
        <v>1362</v>
      </c>
      <c r="B16" s="724" t="s">
        <v>1362</v>
      </c>
      <c r="C16" s="724" t="s">
        <v>1362</v>
      </c>
      <c r="D16" s="162"/>
      <c r="E16" s="725"/>
      <c r="F16" s="725"/>
      <c r="G16" s="725"/>
      <c r="H16" s="726"/>
      <c r="L16" s="344"/>
    </row>
    <row r="17" spans="1:12" x14ac:dyDescent="0.25">
      <c r="A17" s="723" t="s">
        <v>1363</v>
      </c>
      <c r="B17" s="724" t="s">
        <v>1363</v>
      </c>
      <c r="C17" s="724" t="s">
        <v>1363</v>
      </c>
      <c r="D17" s="163"/>
      <c r="E17" s="725"/>
      <c r="F17" s="725"/>
      <c r="G17" s="725"/>
      <c r="H17" s="726"/>
      <c r="L17" s="344"/>
    </row>
    <row r="18" spans="1:12" ht="15.75" thickBot="1" x14ac:dyDescent="0.3">
      <c r="A18" s="740" t="s">
        <v>1364</v>
      </c>
      <c r="B18" s="741" t="s">
        <v>1364</v>
      </c>
      <c r="C18" s="741" t="s">
        <v>1364</v>
      </c>
      <c r="D18" s="164"/>
      <c r="E18" s="742"/>
      <c r="F18" s="742"/>
      <c r="G18" s="742"/>
      <c r="H18" s="743"/>
    </row>
    <row r="19" spans="1:12" x14ac:dyDescent="0.25">
      <c r="A19" s="167"/>
      <c r="B19" s="167"/>
      <c r="C19" s="167"/>
      <c r="D19" s="167"/>
      <c r="E19" s="167"/>
      <c r="F19" s="172"/>
      <c r="G19" s="173"/>
      <c r="H19" s="173"/>
    </row>
    <row r="20" spans="1:12" ht="15.75" thickBot="1" x14ac:dyDescent="0.3">
      <c r="A20" s="767"/>
      <c r="B20" s="767"/>
      <c r="C20" s="767"/>
      <c r="D20" s="767"/>
      <c r="E20" s="767"/>
      <c r="F20" s="767"/>
      <c r="G20" s="767"/>
      <c r="H20" s="767"/>
    </row>
    <row r="21" spans="1:12" ht="15" customHeight="1" x14ac:dyDescent="0.25">
      <c r="A21" s="744" t="s">
        <v>205</v>
      </c>
      <c r="B21" s="745"/>
      <c r="C21" s="770" t="s">
        <v>234</v>
      </c>
      <c r="D21" s="750" t="s">
        <v>172</v>
      </c>
      <c r="E21" s="751"/>
      <c r="F21" s="745"/>
      <c r="G21" s="836" t="s">
        <v>751</v>
      </c>
      <c r="H21" s="837"/>
    </row>
    <row r="22" spans="1:12" ht="15.75" customHeight="1" thickBot="1" x14ac:dyDescent="0.3">
      <c r="A22" s="768"/>
      <c r="B22" s="769"/>
      <c r="C22" s="771"/>
      <c r="D22" s="772"/>
      <c r="E22" s="773"/>
      <c r="F22" s="769"/>
      <c r="G22" s="838"/>
      <c r="H22" s="839"/>
    </row>
    <row r="23" spans="1:12" ht="15" customHeight="1" x14ac:dyDescent="0.25">
      <c r="A23" s="830" t="s">
        <v>774</v>
      </c>
      <c r="B23" s="518" t="s">
        <v>774</v>
      </c>
      <c r="C23" s="347" t="s">
        <v>322</v>
      </c>
      <c r="D23" s="518" t="s">
        <v>323</v>
      </c>
      <c r="E23" s="518" t="s">
        <v>323</v>
      </c>
      <c r="F23" s="518" t="s">
        <v>323</v>
      </c>
      <c r="G23" s="874">
        <f>SUM(I23-I23*J23)</f>
        <v>2501</v>
      </c>
      <c r="H23" s="875"/>
      <c r="I23" s="297">
        <v>3050</v>
      </c>
      <c r="J23" s="148">
        <f xml:space="preserve"> F9</f>
        <v>0.18</v>
      </c>
    </row>
    <row r="24" spans="1:12" ht="15" customHeight="1" x14ac:dyDescent="0.25">
      <c r="A24" s="670" t="s">
        <v>921</v>
      </c>
      <c r="B24" s="505"/>
      <c r="C24" s="245">
        <v>110</v>
      </c>
      <c r="D24" s="505" t="s">
        <v>921</v>
      </c>
      <c r="E24" s="505" t="s">
        <v>921</v>
      </c>
      <c r="F24" s="505" t="s">
        <v>921</v>
      </c>
      <c r="G24" s="493">
        <f>SUM(I24-I24*J24)</f>
        <v>151.69999999999999</v>
      </c>
      <c r="H24" s="577"/>
      <c r="I24" s="298">
        <v>185</v>
      </c>
      <c r="J24" s="148">
        <f xml:space="preserve"> J23</f>
        <v>0.18</v>
      </c>
    </row>
    <row r="25" spans="1:12" ht="15" customHeight="1" x14ac:dyDescent="0.25">
      <c r="A25" s="670" t="s">
        <v>865</v>
      </c>
      <c r="B25" s="505" t="s">
        <v>865</v>
      </c>
      <c r="C25" s="245">
        <v>850</v>
      </c>
      <c r="D25" s="505" t="s">
        <v>1036</v>
      </c>
      <c r="E25" s="505" t="s">
        <v>1036</v>
      </c>
      <c r="F25" s="505" t="s">
        <v>1036</v>
      </c>
      <c r="G25" s="493">
        <f t="shared" ref="G25:G36" si="0">SUM(I25-I25*J25)</f>
        <v>1560</v>
      </c>
      <c r="H25" s="577"/>
      <c r="I25" s="299">
        <v>1560</v>
      </c>
      <c r="J25" s="148">
        <f t="shared" ref="J25" si="1" xml:space="preserve"> F11</f>
        <v>0</v>
      </c>
    </row>
    <row r="26" spans="1:12" x14ac:dyDescent="0.25">
      <c r="A26" s="815" t="s">
        <v>308</v>
      </c>
      <c r="B26" s="816" t="s">
        <v>308</v>
      </c>
      <c r="C26" s="215" t="s">
        <v>309</v>
      </c>
      <c r="D26" s="816" t="s">
        <v>308</v>
      </c>
      <c r="E26" s="816" t="s">
        <v>308</v>
      </c>
      <c r="F26" s="816" t="s">
        <v>308</v>
      </c>
      <c r="G26" s="493">
        <f t="shared" si="0"/>
        <v>720</v>
      </c>
      <c r="H26" s="577"/>
      <c r="I26" s="298">
        <v>720</v>
      </c>
      <c r="J26" s="148">
        <f t="shared" ref="J26" si="2" xml:space="preserve"> J25</f>
        <v>0</v>
      </c>
    </row>
    <row r="27" spans="1:12" x14ac:dyDescent="0.25">
      <c r="A27" s="815" t="s">
        <v>538</v>
      </c>
      <c r="B27" s="816" t="s">
        <v>538</v>
      </c>
      <c r="C27" s="215" t="s">
        <v>310</v>
      </c>
      <c r="D27" s="816" t="s">
        <v>311</v>
      </c>
      <c r="E27" s="816" t="s">
        <v>311</v>
      </c>
      <c r="F27" s="816" t="s">
        <v>311</v>
      </c>
      <c r="G27" s="493">
        <f t="shared" si="0"/>
        <v>267</v>
      </c>
      <c r="H27" s="577"/>
      <c r="I27" s="298">
        <v>267</v>
      </c>
      <c r="J27" s="148">
        <f t="shared" ref="J27" si="3" xml:space="preserve"> F13</f>
        <v>0</v>
      </c>
    </row>
    <row r="28" spans="1:12" x14ac:dyDescent="0.25">
      <c r="A28" s="815" t="s">
        <v>737</v>
      </c>
      <c r="B28" s="816" t="s">
        <v>737</v>
      </c>
      <c r="C28" s="215" t="s">
        <v>689</v>
      </c>
      <c r="D28" s="816" t="s">
        <v>920</v>
      </c>
      <c r="E28" s="816" t="s">
        <v>920</v>
      </c>
      <c r="F28" s="816" t="s">
        <v>920</v>
      </c>
      <c r="G28" s="493">
        <f t="shared" si="0"/>
        <v>827</v>
      </c>
      <c r="H28" s="577"/>
      <c r="I28" s="298">
        <v>827</v>
      </c>
      <c r="J28" s="148">
        <f t="shared" ref="J28" si="4" xml:space="preserve"> J27</f>
        <v>0</v>
      </c>
    </row>
    <row r="29" spans="1:12" x14ac:dyDescent="0.25">
      <c r="A29" s="815" t="s">
        <v>872</v>
      </c>
      <c r="B29" s="816" t="s">
        <v>872</v>
      </c>
      <c r="C29" s="215" t="s">
        <v>179</v>
      </c>
      <c r="D29" s="816" t="s">
        <v>314</v>
      </c>
      <c r="E29" s="816" t="s">
        <v>314</v>
      </c>
      <c r="F29" s="816" t="s">
        <v>314</v>
      </c>
      <c r="G29" s="493">
        <f t="shared" si="0"/>
        <v>1120</v>
      </c>
      <c r="H29" s="577"/>
      <c r="I29" s="299">
        <v>1120</v>
      </c>
      <c r="J29" s="148">
        <f t="shared" ref="J29" si="5" xml:space="preserve"> F15</f>
        <v>0</v>
      </c>
    </row>
    <row r="30" spans="1:12" x14ac:dyDescent="0.25">
      <c r="A30" s="815" t="s">
        <v>873</v>
      </c>
      <c r="B30" s="816" t="s">
        <v>873</v>
      </c>
      <c r="C30" s="215" t="s">
        <v>312</v>
      </c>
      <c r="D30" s="816" t="s">
        <v>313</v>
      </c>
      <c r="E30" s="816" t="s">
        <v>313</v>
      </c>
      <c r="F30" s="816" t="s">
        <v>313</v>
      </c>
      <c r="G30" s="493">
        <f t="shared" si="0"/>
        <v>2600</v>
      </c>
      <c r="H30" s="577"/>
      <c r="I30" s="299">
        <v>2600</v>
      </c>
      <c r="J30" s="148">
        <f t="shared" ref="J30" si="6" xml:space="preserve"> J29</f>
        <v>0</v>
      </c>
    </row>
    <row r="31" spans="1:12" x14ac:dyDescent="0.25">
      <c r="A31" s="815" t="s">
        <v>874</v>
      </c>
      <c r="B31" s="816" t="s">
        <v>874</v>
      </c>
      <c r="C31" s="215" t="s">
        <v>315</v>
      </c>
      <c r="D31" s="816" t="s">
        <v>316</v>
      </c>
      <c r="E31" s="816" t="s">
        <v>316</v>
      </c>
      <c r="F31" s="816" t="s">
        <v>316</v>
      </c>
      <c r="G31" s="493">
        <f t="shared" si="0"/>
        <v>680</v>
      </c>
      <c r="H31" s="577"/>
      <c r="I31" s="298">
        <v>680</v>
      </c>
      <c r="J31" s="148">
        <f t="shared" ref="J31" si="7" xml:space="preserve"> F17</f>
        <v>0</v>
      </c>
    </row>
    <row r="32" spans="1:12" x14ac:dyDescent="0.25">
      <c r="A32" s="815" t="s">
        <v>874</v>
      </c>
      <c r="B32" s="816" t="s">
        <v>874</v>
      </c>
      <c r="C32" s="215" t="s">
        <v>317</v>
      </c>
      <c r="D32" s="816" t="s">
        <v>318</v>
      </c>
      <c r="E32" s="816" t="s">
        <v>318</v>
      </c>
      <c r="F32" s="816" t="s">
        <v>318</v>
      </c>
      <c r="G32" s="493">
        <f t="shared" si="0"/>
        <v>1360</v>
      </c>
      <c r="H32" s="577"/>
      <c r="I32" s="299">
        <v>1360</v>
      </c>
      <c r="J32" s="148">
        <f t="shared" ref="J32" si="8" xml:space="preserve"> J31</f>
        <v>0</v>
      </c>
    </row>
    <row r="33" spans="1:10" x14ac:dyDescent="0.25">
      <c r="A33" s="815" t="s">
        <v>319</v>
      </c>
      <c r="B33" s="816" t="s">
        <v>319</v>
      </c>
      <c r="C33" s="215" t="s">
        <v>320</v>
      </c>
      <c r="D33" s="816" t="s">
        <v>319</v>
      </c>
      <c r="E33" s="816" t="s">
        <v>319</v>
      </c>
      <c r="F33" s="816" t="s">
        <v>319</v>
      </c>
      <c r="G33" s="493">
        <f t="shared" si="0"/>
        <v>240</v>
      </c>
      <c r="H33" s="577"/>
      <c r="I33" s="298">
        <v>240</v>
      </c>
      <c r="J33" s="148">
        <f t="shared" ref="J33" si="9" xml:space="preserve"> F19</f>
        <v>0</v>
      </c>
    </row>
    <row r="34" spans="1:10" ht="15.75" customHeight="1" x14ac:dyDescent="0.25">
      <c r="A34" s="815" t="s">
        <v>197</v>
      </c>
      <c r="B34" s="816" t="s">
        <v>197</v>
      </c>
      <c r="C34" s="215" t="s">
        <v>198</v>
      </c>
      <c r="D34" s="816" t="s">
        <v>197</v>
      </c>
      <c r="E34" s="816" t="s">
        <v>197</v>
      </c>
      <c r="F34" s="816" t="s">
        <v>197</v>
      </c>
      <c r="G34" s="493">
        <f t="shared" si="0"/>
        <v>440</v>
      </c>
      <c r="H34" s="577"/>
      <c r="I34" s="298">
        <v>440</v>
      </c>
      <c r="J34" s="148">
        <f t="shared" ref="J34" si="10" xml:space="preserve"> J33</f>
        <v>0</v>
      </c>
    </row>
    <row r="35" spans="1:10" ht="15.75" customHeight="1" x14ac:dyDescent="0.25">
      <c r="A35" s="815" t="s">
        <v>324</v>
      </c>
      <c r="B35" s="816" t="s">
        <v>324</v>
      </c>
      <c r="C35" s="215" t="s">
        <v>325</v>
      </c>
      <c r="D35" s="816" t="s">
        <v>324</v>
      </c>
      <c r="E35" s="816" t="s">
        <v>324</v>
      </c>
      <c r="F35" s="816" t="s">
        <v>324</v>
      </c>
      <c r="G35" s="493">
        <f t="shared" si="0"/>
        <v>3500</v>
      </c>
      <c r="H35" s="577"/>
      <c r="I35" s="299">
        <v>3500</v>
      </c>
      <c r="J35" s="148">
        <f t="shared" ref="J35" si="11" xml:space="preserve"> F21</f>
        <v>0</v>
      </c>
    </row>
    <row r="36" spans="1:10" ht="15.75" customHeight="1" thickBot="1" x14ac:dyDescent="0.3">
      <c r="A36" s="815" t="s">
        <v>193</v>
      </c>
      <c r="B36" s="816" t="s">
        <v>193</v>
      </c>
      <c r="C36" s="215" t="s">
        <v>194</v>
      </c>
      <c r="D36" s="816" t="s">
        <v>193</v>
      </c>
      <c r="E36" s="816" t="s">
        <v>193</v>
      </c>
      <c r="F36" s="816" t="s">
        <v>193</v>
      </c>
      <c r="G36" s="493">
        <f t="shared" si="0"/>
        <v>383</v>
      </c>
      <c r="H36" s="577"/>
      <c r="I36" s="300">
        <v>383</v>
      </c>
      <c r="J36" s="148">
        <f t="shared" ref="J36" si="12" xml:space="preserve"> J35</f>
        <v>0</v>
      </c>
    </row>
    <row r="37" spans="1:10" ht="15.75" thickBot="1" x14ac:dyDescent="0.3">
      <c r="A37" s="815" t="s">
        <v>1350</v>
      </c>
      <c r="B37" s="816" t="s">
        <v>1350</v>
      </c>
      <c r="C37" s="215" t="s">
        <v>1351</v>
      </c>
      <c r="D37" s="816" t="s">
        <v>1350</v>
      </c>
      <c r="E37" s="816" t="s">
        <v>1350</v>
      </c>
      <c r="F37" s="816" t="s">
        <v>1350</v>
      </c>
      <c r="G37" s="493">
        <f t="shared" ref="G37:G40" si="13">SUM(I37-I37*J37)</f>
        <v>583</v>
      </c>
      <c r="H37" s="577"/>
      <c r="I37" s="300">
        <v>583</v>
      </c>
      <c r="J37" s="148">
        <f t="shared" ref="J37:J41" si="14" xml:space="preserve"> J36</f>
        <v>0</v>
      </c>
    </row>
    <row r="38" spans="1:10" ht="15.75" thickBot="1" x14ac:dyDescent="0.3">
      <c r="A38" s="815" t="s">
        <v>1352</v>
      </c>
      <c r="B38" s="816" t="s">
        <v>1352</v>
      </c>
      <c r="C38" s="215" t="s">
        <v>1353</v>
      </c>
      <c r="D38" s="816" t="s">
        <v>1352</v>
      </c>
      <c r="E38" s="816" t="s">
        <v>1352</v>
      </c>
      <c r="F38" s="816" t="s">
        <v>1352</v>
      </c>
      <c r="G38" s="493">
        <f t="shared" si="13"/>
        <v>28650</v>
      </c>
      <c r="H38" s="577"/>
      <c r="I38" s="300">
        <v>28650</v>
      </c>
      <c r="J38" s="148">
        <f t="shared" si="14"/>
        <v>0</v>
      </c>
    </row>
    <row r="39" spans="1:10" ht="15.75" thickBot="1" x14ac:dyDescent="0.3">
      <c r="A39" s="815" t="s">
        <v>1354</v>
      </c>
      <c r="B39" s="816" t="s">
        <v>1354</v>
      </c>
      <c r="C39" s="215" t="s">
        <v>1355</v>
      </c>
      <c r="D39" s="816" t="s">
        <v>1354</v>
      </c>
      <c r="E39" s="816" t="s">
        <v>1354</v>
      </c>
      <c r="F39" s="816" t="s">
        <v>1354</v>
      </c>
      <c r="G39" s="493">
        <f t="shared" si="13"/>
        <v>910</v>
      </c>
      <c r="H39" s="577"/>
      <c r="I39" s="300">
        <v>910</v>
      </c>
      <c r="J39" s="148">
        <f t="shared" si="14"/>
        <v>0</v>
      </c>
    </row>
    <row r="40" spans="1:10" ht="15.75" thickBot="1" x14ac:dyDescent="0.3">
      <c r="A40" s="840" t="s">
        <v>1356</v>
      </c>
      <c r="B40" s="841" t="s">
        <v>1356</v>
      </c>
      <c r="C40" s="217" t="s">
        <v>1357</v>
      </c>
      <c r="D40" s="841" t="s">
        <v>1356</v>
      </c>
      <c r="E40" s="841" t="s">
        <v>1356</v>
      </c>
      <c r="F40" s="841" t="s">
        <v>1356</v>
      </c>
      <c r="G40" s="828">
        <f t="shared" si="13"/>
        <v>2135</v>
      </c>
      <c r="H40" s="829"/>
      <c r="I40" s="343">
        <v>2135</v>
      </c>
      <c r="J40" s="148">
        <f t="shared" si="14"/>
        <v>0</v>
      </c>
    </row>
    <row r="41" spans="1:10" s="174" customFormat="1" x14ac:dyDescent="0.25">
      <c r="A41" s="872"/>
      <c r="B41" s="872"/>
      <c r="C41" s="302"/>
      <c r="D41" s="872"/>
      <c r="E41" s="872"/>
      <c r="F41" s="872"/>
      <c r="G41" s="873"/>
      <c r="H41" s="873"/>
      <c r="I41" s="342"/>
      <c r="J41" s="265">
        <f t="shared" si="14"/>
        <v>0</v>
      </c>
    </row>
    <row r="42" spans="1:10" s="174" customFormat="1" x14ac:dyDescent="0.25">
      <c r="A42" s="301"/>
      <c r="B42" s="301"/>
      <c r="C42" s="302"/>
      <c r="D42" s="301"/>
      <c r="E42" s="301"/>
      <c r="F42" s="301"/>
      <c r="G42" s="325"/>
      <c r="H42" s="325"/>
      <c r="I42" s="342"/>
      <c r="J42" s="265"/>
    </row>
    <row r="43" spans="1:10" s="174" customFormat="1" x14ac:dyDescent="0.25">
      <c r="A43" s="301"/>
      <c r="B43" s="301"/>
      <c r="C43" s="302"/>
      <c r="D43" s="301"/>
      <c r="E43" s="301"/>
      <c r="F43" s="301"/>
      <c r="G43" s="325"/>
      <c r="H43" s="325"/>
      <c r="I43" s="342"/>
      <c r="J43" s="265"/>
    </row>
    <row r="44" spans="1:10" s="174" customFormat="1" x14ac:dyDescent="0.25">
      <c r="A44" s="301"/>
      <c r="B44" s="301"/>
      <c r="C44" s="302"/>
      <c r="D44" s="301"/>
      <c r="E44" s="301"/>
      <c r="F44" s="301"/>
      <c r="G44" s="325"/>
      <c r="H44" s="325"/>
      <c r="I44" s="342"/>
      <c r="J44" s="265"/>
    </row>
    <row r="45" spans="1:10" s="174" customFormat="1" x14ac:dyDescent="0.25">
      <c r="A45" s="301"/>
      <c r="B45" s="301"/>
      <c r="C45" s="302"/>
      <c r="D45" s="301"/>
      <c r="E45" s="301"/>
      <c r="F45" s="301"/>
      <c r="G45" s="325"/>
      <c r="H45" s="325"/>
      <c r="I45" s="342"/>
      <c r="J45" s="265"/>
    </row>
    <row r="46" spans="1:10" ht="15.75" thickBot="1" x14ac:dyDescent="0.3">
      <c r="A46" s="301"/>
      <c r="B46" s="301"/>
      <c r="C46" s="302"/>
      <c r="D46" s="301"/>
      <c r="E46" s="301"/>
      <c r="F46" s="301"/>
      <c r="G46" s="325"/>
      <c r="H46" s="325"/>
      <c r="I46" s="342"/>
      <c r="J46" s="148"/>
    </row>
    <row r="47" spans="1:10" ht="15" customHeight="1" x14ac:dyDescent="0.25">
      <c r="A47" s="858" t="s">
        <v>205</v>
      </c>
      <c r="B47" s="859"/>
      <c r="C47" s="862" t="s">
        <v>234</v>
      </c>
      <c r="D47" s="859" t="s">
        <v>172</v>
      </c>
      <c r="E47" s="859"/>
      <c r="F47" s="859"/>
      <c r="G47" s="864" t="s">
        <v>751</v>
      </c>
      <c r="H47" s="865"/>
    </row>
    <row r="48" spans="1:10" ht="15.75" customHeight="1" thickBot="1" x14ac:dyDescent="0.3">
      <c r="A48" s="860"/>
      <c r="B48" s="861"/>
      <c r="C48" s="863"/>
      <c r="D48" s="861"/>
      <c r="E48" s="861"/>
      <c r="F48" s="861"/>
      <c r="G48" s="866"/>
      <c r="H48" s="867"/>
    </row>
    <row r="49" spans="1:11" ht="15" hidden="1" customHeight="1" thickBot="1" x14ac:dyDescent="0.3">
      <c r="A49" s="868"/>
      <c r="B49" s="869"/>
      <c r="C49" s="346"/>
      <c r="D49" s="869"/>
      <c r="E49" s="869"/>
      <c r="F49" s="869"/>
      <c r="G49" s="870"/>
      <c r="H49" s="871"/>
      <c r="I49" s="148"/>
    </row>
    <row r="50" spans="1:11" ht="15" customHeight="1" x14ac:dyDescent="0.25">
      <c r="A50" s="830" t="s">
        <v>222</v>
      </c>
      <c r="B50" s="518" t="s">
        <v>222</v>
      </c>
      <c r="C50" s="323" t="s">
        <v>327</v>
      </c>
      <c r="D50" s="518" t="s">
        <v>222</v>
      </c>
      <c r="E50" s="518" t="s">
        <v>222</v>
      </c>
      <c r="F50" s="518" t="s">
        <v>222</v>
      </c>
      <c r="G50" s="856">
        <v>130.65</v>
      </c>
      <c r="H50" s="857">
        <v>130.65</v>
      </c>
      <c r="I50" s="262">
        <v>130.65</v>
      </c>
      <c r="J50" s="148">
        <f xml:space="preserve"> F9</f>
        <v>0.18</v>
      </c>
      <c r="K50" s="339" t="s">
        <v>327</v>
      </c>
    </row>
    <row r="51" spans="1:11" ht="15" customHeight="1" x14ac:dyDescent="0.25">
      <c r="A51" s="670" t="s">
        <v>1345</v>
      </c>
      <c r="B51" s="505" t="s">
        <v>1345</v>
      </c>
      <c r="C51" s="311">
        <v>7232600</v>
      </c>
      <c r="D51" s="505" t="s">
        <v>1345</v>
      </c>
      <c r="E51" s="505" t="s">
        <v>1345</v>
      </c>
      <c r="F51" s="505" t="s">
        <v>1345</v>
      </c>
      <c r="G51" s="494">
        <v>28167</v>
      </c>
      <c r="H51" s="792">
        <v>28167</v>
      </c>
      <c r="I51" s="257">
        <v>71349</v>
      </c>
      <c r="J51" s="148">
        <f xml:space="preserve"> J50</f>
        <v>0.18</v>
      </c>
      <c r="K51" s="340">
        <v>7232600</v>
      </c>
    </row>
    <row r="52" spans="1:11" ht="15" customHeight="1" x14ac:dyDescent="0.25">
      <c r="A52" s="670" t="s">
        <v>1346</v>
      </c>
      <c r="B52" s="505" t="s">
        <v>1346</v>
      </c>
      <c r="C52" s="311">
        <v>7242783</v>
      </c>
      <c r="D52" s="505" t="s">
        <v>1346</v>
      </c>
      <c r="E52" s="505" t="s">
        <v>1346</v>
      </c>
      <c r="F52" s="505" t="s">
        <v>1346</v>
      </c>
      <c r="G52" s="494">
        <v>21287</v>
      </c>
      <c r="H52" s="792">
        <v>21287</v>
      </c>
      <c r="I52" s="257">
        <v>18943</v>
      </c>
      <c r="J52" s="148">
        <f t="shared" ref="J52:J55" si="15" xml:space="preserve"> J51</f>
        <v>0.18</v>
      </c>
      <c r="K52" s="340">
        <v>7242783</v>
      </c>
    </row>
    <row r="53" spans="1:11" ht="15" customHeight="1" x14ac:dyDescent="0.25">
      <c r="A53" s="670" t="s">
        <v>1347</v>
      </c>
      <c r="B53" s="505" t="s">
        <v>1347</v>
      </c>
      <c r="C53" s="311">
        <v>7262021</v>
      </c>
      <c r="D53" s="505" t="s">
        <v>1347</v>
      </c>
      <c r="E53" s="505" t="s">
        <v>1347</v>
      </c>
      <c r="F53" s="505" t="s">
        <v>1347</v>
      </c>
      <c r="G53" s="494">
        <v>31703</v>
      </c>
      <c r="H53" s="792">
        <v>31703</v>
      </c>
      <c r="I53" s="257">
        <v>52080</v>
      </c>
      <c r="J53" s="148">
        <f t="shared" si="15"/>
        <v>0.18</v>
      </c>
      <c r="K53" s="340">
        <v>7262021</v>
      </c>
    </row>
    <row r="54" spans="1:11" ht="15" customHeight="1" x14ac:dyDescent="0.25">
      <c r="A54" s="670" t="s">
        <v>1348</v>
      </c>
      <c r="B54" s="505" t="s">
        <v>1348</v>
      </c>
      <c r="C54" s="311">
        <v>7267133</v>
      </c>
      <c r="D54" s="505" t="s">
        <v>1348</v>
      </c>
      <c r="E54" s="505" t="s">
        <v>1348</v>
      </c>
      <c r="F54" s="505" t="s">
        <v>1348</v>
      </c>
      <c r="G54" s="494">
        <v>573</v>
      </c>
      <c r="H54" s="792">
        <v>573</v>
      </c>
      <c r="I54" s="257">
        <v>4469</v>
      </c>
      <c r="J54" s="148">
        <f t="shared" si="15"/>
        <v>0.18</v>
      </c>
      <c r="K54" s="340">
        <v>7267133</v>
      </c>
    </row>
    <row r="55" spans="1:11" ht="15" customHeight="1" thickBot="1" x14ac:dyDescent="0.3">
      <c r="A55" s="670" t="s">
        <v>1349</v>
      </c>
      <c r="B55" s="505" t="s">
        <v>1349</v>
      </c>
      <c r="C55" s="311">
        <v>7268991</v>
      </c>
      <c r="D55" s="505" t="s">
        <v>1349</v>
      </c>
      <c r="E55" s="505" t="s">
        <v>1349</v>
      </c>
      <c r="F55" s="505" t="s">
        <v>1349</v>
      </c>
      <c r="G55" s="494">
        <v>13000</v>
      </c>
      <c r="H55" s="792">
        <v>13000</v>
      </c>
      <c r="I55" s="257">
        <v>4275</v>
      </c>
      <c r="J55" s="148">
        <f t="shared" si="15"/>
        <v>0.18</v>
      </c>
      <c r="K55" s="341">
        <v>7268991</v>
      </c>
    </row>
  </sheetData>
  <mergeCells count="111">
    <mergeCell ref="D1:H2"/>
    <mergeCell ref="D4:H4"/>
    <mergeCell ref="D6:H6"/>
    <mergeCell ref="A8:C8"/>
    <mergeCell ref="D8:E8"/>
    <mergeCell ref="G8:H8"/>
    <mergeCell ref="A37:B37"/>
    <mergeCell ref="D37:F37"/>
    <mergeCell ref="G37:H37"/>
    <mergeCell ref="A14:C14"/>
    <mergeCell ref="E14:H14"/>
    <mergeCell ref="A15:C15"/>
    <mergeCell ref="E15:H15"/>
    <mergeCell ref="A12:G12"/>
    <mergeCell ref="A13:H13"/>
    <mergeCell ref="A9:C9"/>
    <mergeCell ref="D9:E9"/>
    <mergeCell ref="G9:H9"/>
    <mergeCell ref="A11:D11"/>
    <mergeCell ref="A20:D20"/>
    <mergeCell ref="E20:F20"/>
    <mergeCell ref="G20:H20"/>
    <mergeCell ref="A21:B22"/>
    <mergeCell ref="C21:C22"/>
    <mergeCell ref="D21:F22"/>
    <mergeCell ref="G21:H22"/>
    <mergeCell ref="A16:C16"/>
    <mergeCell ref="E16:H16"/>
    <mergeCell ref="A17:C17"/>
    <mergeCell ref="E17:H17"/>
    <mergeCell ref="A18:C18"/>
    <mergeCell ref="E18:H18"/>
    <mergeCell ref="A29:B29"/>
    <mergeCell ref="D29:F29"/>
    <mergeCell ref="G29:H29"/>
    <mergeCell ref="A23:B23"/>
    <mergeCell ref="D23:F23"/>
    <mergeCell ref="G23:H23"/>
    <mergeCell ref="A24:B24"/>
    <mergeCell ref="D24:F24"/>
    <mergeCell ref="G24:H24"/>
    <mergeCell ref="A27:B27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1:B31"/>
    <mergeCell ref="D31:F31"/>
    <mergeCell ref="G31:H31"/>
    <mergeCell ref="A32:B32"/>
    <mergeCell ref="D32:F32"/>
    <mergeCell ref="G32:H32"/>
    <mergeCell ref="A30:B30"/>
    <mergeCell ref="D30:F30"/>
    <mergeCell ref="G30:H30"/>
    <mergeCell ref="A41:B41"/>
    <mergeCell ref="D41:F41"/>
    <mergeCell ref="G41:H41"/>
    <mergeCell ref="A33:B33"/>
    <mergeCell ref="D33:F33"/>
    <mergeCell ref="G33:H33"/>
    <mergeCell ref="A34:B34"/>
    <mergeCell ref="D34:F34"/>
    <mergeCell ref="G34:H34"/>
    <mergeCell ref="A38:B38"/>
    <mergeCell ref="D38:F38"/>
    <mergeCell ref="G38:H38"/>
    <mergeCell ref="A39:B39"/>
    <mergeCell ref="D39:F39"/>
    <mergeCell ref="G39:H39"/>
    <mergeCell ref="A35:B35"/>
    <mergeCell ref="D35:F35"/>
    <mergeCell ref="G35:H35"/>
    <mergeCell ref="A36:B36"/>
    <mergeCell ref="D36:F36"/>
    <mergeCell ref="G36:H36"/>
    <mergeCell ref="A40:B40"/>
    <mergeCell ref="D40:F40"/>
    <mergeCell ref="G40:H40"/>
    <mergeCell ref="A50:B50"/>
    <mergeCell ref="D50:F50"/>
    <mergeCell ref="G50:H50"/>
    <mergeCell ref="A51:B51"/>
    <mergeCell ref="D51:F51"/>
    <mergeCell ref="G51:H51"/>
    <mergeCell ref="A47:B48"/>
    <mergeCell ref="C47:C48"/>
    <mergeCell ref="D47:F48"/>
    <mergeCell ref="G47:H48"/>
    <mergeCell ref="A49:B49"/>
    <mergeCell ref="D49:F49"/>
    <mergeCell ref="G49:H49"/>
    <mergeCell ref="A54:B54"/>
    <mergeCell ref="D54:F54"/>
    <mergeCell ref="G54:H54"/>
    <mergeCell ref="A55:B55"/>
    <mergeCell ref="D55:F55"/>
    <mergeCell ref="G55:H55"/>
    <mergeCell ref="A52:B52"/>
    <mergeCell ref="D52:F52"/>
    <mergeCell ref="G52:H52"/>
    <mergeCell ref="A53:B53"/>
    <mergeCell ref="D53:F53"/>
    <mergeCell ref="G53:H53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0"/>
  <sheetViews>
    <sheetView view="pageLayout" zoomScaleNormal="100" workbookViewId="0">
      <selection activeCell="G11" sqref="G11:H11"/>
    </sheetView>
  </sheetViews>
  <sheetFormatPr defaultRowHeight="15" x14ac:dyDescent="0.25"/>
  <cols>
    <col min="1" max="1" width="9.140625" style="149" customWidth="1"/>
    <col min="2" max="2" width="22.5703125" style="149" customWidth="1"/>
    <col min="3" max="3" width="12.7109375" style="149" customWidth="1"/>
    <col min="4" max="4" width="9.85546875" style="149" customWidth="1"/>
    <col min="5" max="5" width="9.140625" style="149"/>
    <col min="6" max="6" width="14.28515625" style="149" customWidth="1"/>
    <col min="7" max="7" width="5.85546875" style="149" customWidth="1"/>
    <col min="8" max="8" width="6.7109375" style="149" customWidth="1"/>
    <col min="9" max="9" width="9.140625" style="149" hidden="1" customWidth="1"/>
    <col min="10" max="11" width="0" style="149" hidden="1" customWidth="1"/>
    <col min="12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3.5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3.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168" t="s">
        <v>174</v>
      </c>
      <c r="G8" s="550" t="s">
        <v>751</v>
      </c>
      <c r="H8" s="551"/>
    </row>
    <row r="9" spans="1:8" x14ac:dyDescent="0.25">
      <c r="A9" s="884" t="s">
        <v>1323</v>
      </c>
      <c r="B9" s="885" t="s">
        <v>1323</v>
      </c>
      <c r="C9" s="886" t="s">
        <v>1323</v>
      </c>
      <c r="D9" s="731" t="s">
        <v>239</v>
      </c>
      <c r="E9" s="731" t="s">
        <v>239</v>
      </c>
      <c r="F9" s="177">
        <f xml:space="preserve"> 'Price Index'!G11:G11</f>
        <v>0.18</v>
      </c>
      <c r="G9" s="732">
        <f>SUM('Price Index'!F74-'Price Index'!F74*'Price Index'!G11)</f>
        <v>220626.92859999998</v>
      </c>
      <c r="H9" s="733"/>
    </row>
    <row r="10" spans="1:8" x14ac:dyDescent="0.25">
      <c r="A10" s="884" t="s">
        <v>1322</v>
      </c>
      <c r="B10" s="885" t="s">
        <v>1322</v>
      </c>
      <c r="C10" s="886" t="s">
        <v>1322</v>
      </c>
      <c r="D10" s="731" t="s">
        <v>349</v>
      </c>
      <c r="E10" s="731" t="s">
        <v>349</v>
      </c>
      <c r="F10" s="177">
        <f xml:space="preserve"> F9</f>
        <v>0.18</v>
      </c>
      <c r="G10" s="732">
        <f>SUM('Price Index'!F75-'Price Index'!F75*'Price Index'!G11)</f>
        <v>255054.3334</v>
      </c>
      <c r="H10" s="733"/>
    </row>
    <row r="11" spans="1:8" ht="15.75" thickBot="1" x14ac:dyDescent="0.3">
      <c r="A11" s="887" t="s">
        <v>1321</v>
      </c>
      <c r="B11" s="888" t="s">
        <v>1321</v>
      </c>
      <c r="C11" s="889" t="s">
        <v>1321</v>
      </c>
      <c r="D11" s="765" t="s">
        <v>1289</v>
      </c>
      <c r="E11" s="765" t="s">
        <v>1289</v>
      </c>
      <c r="F11" s="169">
        <f xml:space="preserve"> F9</f>
        <v>0.18</v>
      </c>
      <c r="G11" s="374">
        <f>SUM('Price Index'!F76-'Price Index'!F76*'Price Index'!G13:H13)</f>
        <v>259016.63900000002</v>
      </c>
      <c r="H11" s="729"/>
    </row>
    <row r="12" spans="1:8" ht="15.75" thickBot="1" x14ac:dyDescent="0.3">
      <c r="A12" s="330"/>
      <c r="B12" s="330"/>
      <c r="C12" s="330"/>
      <c r="D12" s="330"/>
      <c r="E12" s="330"/>
      <c r="F12" s="331"/>
      <c r="G12" s="332"/>
      <c r="H12" s="333"/>
    </row>
    <row r="13" spans="1:8" ht="15.75" x14ac:dyDescent="0.25">
      <c r="A13" s="734" t="s">
        <v>175</v>
      </c>
      <c r="B13" s="735"/>
      <c r="C13" s="735"/>
      <c r="D13" s="735"/>
      <c r="E13" s="170"/>
      <c r="F13" s="170"/>
      <c r="G13" s="170"/>
      <c r="H13" s="171"/>
    </row>
    <row r="14" spans="1:8" x14ac:dyDescent="0.25">
      <c r="A14" s="736" t="s">
        <v>713</v>
      </c>
      <c r="B14" s="737"/>
      <c r="C14" s="737"/>
      <c r="D14" s="160"/>
      <c r="E14" s="725" t="s">
        <v>401</v>
      </c>
      <c r="F14" s="725"/>
      <c r="G14" s="725"/>
      <c r="H14" s="726"/>
    </row>
    <row r="15" spans="1:8" x14ac:dyDescent="0.25">
      <c r="A15" s="723" t="s">
        <v>714</v>
      </c>
      <c r="B15" s="724"/>
      <c r="C15" s="724"/>
      <c r="D15" s="162"/>
      <c r="E15" s="725" t="s">
        <v>402</v>
      </c>
      <c r="F15" s="725"/>
      <c r="G15" s="725"/>
      <c r="H15" s="726"/>
    </row>
    <row r="16" spans="1:8" x14ac:dyDescent="0.25">
      <c r="A16" s="723" t="s">
        <v>385</v>
      </c>
      <c r="B16" s="724"/>
      <c r="C16" s="724"/>
      <c r="D16" s="160"/>
      <c r="E16" s="725" t="s">
        <v>403</v>
      </c>
      <c r="F16" s="725"/>
      <c r="G16" s="725"/>
      <c r="H16" s="726"/>
    </row>
    <row r="17" spans="1:10" x14ac:dyDescent="0.25">
      <c r="A17" s="723" t="s">
        <v>409</v>
      </c>
      <c r="B17" s="724"/>
      <c r="C17" s="724"/>
      <c r="D17" s="163"/>
      <c r="E17" s="725" t="s">
        <v>404</v>
      </c>
      <c r="F17" s="725"/>
      <c r="G17" s="725"/>
      <c r="H17" s="726"/>
    </row>
    <row r="18" spans="1:10" x14ac:dyDescent="0.25">
      <c r="A18" s="723" t="s">
        <v>408</v>
      </c>
      <c r="B18" s="724"/>
      <c r="C18" s="724"/>
      <c r="D18" s="162"/>
      <c r="E18" s="725" t="s">
        <v>406</v>
      </c>
      <c r="F18" s="725"/>
      <c r="G18" s="725"/>
      <c r="H18" s="726"/>
    </row>
    <row r="19" spans="1:10" x14ac:dyDescent="0.25">
      <c r="A19" s="723" t="s">
        <v>413</v>
      </c>
      <c r="B19" s="724"/>
      <c r="C19" s="724"/>
      <c r="D19" s="163"/>
      <c r="E19" s="725" t="s">
        <v>405</v>
      </c>
      <c r="F19" s="725"/>
      <c r="G19" s="725"/>
      <c r="H19" s="726"/>
    </row>
    <row r="20" spans="1:10" ht="15.75" thickBot="1" x14ac:dyDescent="0.3">
      <c r="A20" s="740" t="s">
        <v>410</v>
      </c>
      <c r="B20" s="741"/>
      <c r="C20" s="741"/>
      <c r="D20" s="164"/>
      <c r="E20" s="742" t="s">
        <v>407</v>
      </c>
      <c r="F20" s="742"/>
      <c r="G20" s="742"/>
      <c r="H20" s="743"/>
    </row>
    <row r="21" spans="1:10" x14ac:dyDescent="0.25">
      <c r="A21" s="167"/>
      <c r="B21" s="167"/>
      <c r="C21" s="167"/>
      <c r="D21" s="167"/>
      <c r="E21" s="167"/>
      <c r="F21" s="172"/>
      <c r="G21" s="173"/>
      <c r="H21" s="173"/>
    </row>
    <row r="22" spans="1:10" ht="15.75" thickBot="1" x14ac:dyDescent="0.3">
      <c r="A22" s="767"/>
      <c r="B22" s="767"/>
      <c r="C22" s="767"/>
      <c r="D22" s="767"/>
      <c r="E22" s="767"/>
      <c r="F22" s="767"/>
      <c r="G22" s="767"/>
      <c r="H22" s="767"/>
    </row>
    <row r="23" spans="1:10" x14ac:dyDescent="0.25">
      <c r="A23" s="744" t="s">
        <v>205</v>
      </c>
      <c r="B23" s="745"/>
      <c r="C23" s="770" t="s">
        <v>234</v>
      </c>
      <c r="D23" s="750" t="s">
        <v>172</v>
      </c>
      <c r="E23" s="751"/>
      <c r="F23" s="745"/>
      <c r="G23" s="836" t="s">
        <v>751</v>
      </c>
      <c r="H23" s="837"/>
    </row>
    <row r="24" spans="1:10" ht="15.75" thickBot="1" x14ac:dyDescent="0.3">
      <c r="A24" s="746"/>
      <c r="B24" s="747"/>
      <c r="C24" s="814"/>
      <c r="D24" s="752"/>
      <c r="E24" s="753"/>
      <c r="F24" s="747"/>
      <c r="G24" s="838"/>
      <c r="H24" s="839"/>
    </row>
    <row r="25" spans="1:10" x14ac:dyDescent="0.25">
      <c r="A25" s="673" t="s">
        <v>774</v>
      </c>
      <c r="B25" s="645" t="s">
        <v>774</v>
      </c>
      <c r="C25" s="216" t="s">
        <v>322</v>
      </c>
      <c r="D25" s="645" t="s">
        <v>323</v>
      </c>
      <c r="E25" s="645" t="s">
        <v>323</v>
      </c>
      <c r="F25" s="645" t="s">
        <v>323</v>
      </c>
      <c r="G25" s="818">
        <f>SUM(I25-I25*J25)</f>
        <v>2501</v>
      </c>
      <c r="H25" s="819"/>
      <c r="I25" s="253">
        <v>3050</v>
      </c>
      <c r="J25" s="148">
        <f xml:space="preserve"> F9</f>
        <v>0.18</v>
      </c>
    </row>
    <row r="26" spans="1:10" ht="15" hidden="1" customHeight="1" thickBot="1" x14ac:dyDescent="0.25">
      <c r="A26" s="670"/>
      <c r="B26" s="505"/>
      <c r="C26" s="214">
        <v>110</v>
      </c>
      <c r="D26" s="505" t="s">
        <v>921</v>
      </c>
      <c r="E26" s="505" t="s">
        <v>921</v>
      </c>
      <c r="F26" s="505" t="s">
        <v>921</v>
      </c>
      <c r="G26" s="493"/>
      <c r="H26" s="577"/>
      <c r="I26" s="255">
        <v>185</v>
      </c>
    </row>
    <row r="27" spans="1:10" ht="15" customHeight="1" x14ac:dyDescent="0.25">
      <c r="A27" s="670" t="s">
        <v>863</v>
      </c>
      <c r="B27" s="505" t="s">
        <v>863</v>
      </c>
      <c r="C27" s="214" t="s">
        <v>657</v>
      </c>
      <c r="D27" s="505" t="s">
        <v>864</v>
      </c>
      <c r="E27" s="505" t="s">
        <v>864</v>
      </c>
      <c r="F27" s="505" t="s">
        <v>864</v>
      </c>
      <c r="G27" s="493">
        <f>SUM(I27-I27*J27)</f>
        <v>-1936.8400000000001</v>
      </c>
      <c r="H27" s="577"/>
      <c r="I27" s="254">
        <v>-2362</v>
      </c>
      <c r="J27" s="148">
        <f xml:space="preserve"> J25</f>
        <v>0.18</v>
      </c>
    </row>
    <row r="28" spans="1:10" ht="15" customHeight="1" x14ac:dyDescent="0.25">
      <c r="A28" s="670" t="s">
        <v>865</v>
      </c>
      <c r="B28" s="505" t="s">
        <v>865</v>
      </c>
      <c r="C28" s="214">
        <v>700</v>
      </c>
      <c r="D28" s="505" t="s">
        <v>867</v>
      </c>
      <c r="E28" s="505" t="s">
        <v>867</v>
      </c>
      <c r="F28" s="505" t="s">
        <v>867</v>
      </c>
      <c r="G28" s="493">
        <f t="shared" ref="G28:G44" si="0">SUM(I28-I28*J28)</f>
        <v>-830.66</v>
      </c>
      <c r="H28" s="577"/>
      <c r="I28" s="254">
        <v>-1013</v>
      </c>
      <c r="J28" s="148">
        <f xml:space="preserve"> J27</f>
        <v>0.18</v>
      </c>
    </row>
    <row r="29" spans="1:10" ht="15" customHeight="1" x14ac:dyDescent="0.25">
      <c r="A29" s="670" t="s">
        <v>865</v>
      </c>
      <c r="B29" s="505" t="s">
        <v>865</v>
      </c>
      <c r="C29" s="214">
        <v>900</v>
      </c>
      <c r="D29" s="505" t="s">
        <v>917</v>
      </c>
      <c r="E29" s="505" t="s">
        <v>917</v>
      </c>
      <c r="F29" s="505" t="s">
        <v>917</v>
      </c>
      <c r="G29" s="493">
        <f t="shared" si="0"/>
        <v>1435</v>
      </c>
      <c r="H29" s="577"/>
      <c r="I29" s="254">
        <v>1750</v>
      </c>
      <c r="J29" s="148">
        <f t="shared" ref="J29:J44" si="1" xml:space="preserve"> J28</f>
        <v>0.18</v>
      </c>
    </row>
    <row r="30" spans="1:10" ht="15" customHeight="1" x14ac:dyDescent="0.25">
      <c r="A30" s="670" t="s">
        <v>918</v>
      </c>
      <c r="B30" s="505" t="s">
        <v>918</v>
      </c>
      <c r="C30" s="214" t="s">
        <v>374</v>
      </c>
      <c r="D30" s="505" t="s">
        <v>919</v>
      </c>
      <c r="E30" s="505" t="s">
        <v>919</v>
      </c>
      <c r="F30" s="505" t="s">
        <v>919</v>
      </c>
      <c r="G30" s="493">
        <f t="shared" si="0"/>
        <v>2525.6</v>
      </c>
      <c r="H30" s="577"/>
      <c r="I30" s="254">
        <v>3080</v>
      </c>
      <c r="J30" s="148">
        <f t="shared" si="1"/>
        <v>0.18</v>
      </c>
    </row>
    <row r="31" spans="1:10" ht="15" customHeight="1" x14ac:dyDescent="0.25">
      <c r="A31" s="670" t="s">
        <v>868</v>
      </c>
      <c r="B31" s="505" t="s">
        <v>868</v>
      </c>
      <c r="C31" s="214" t="s">
        <v>305</v>
      </c>
      <c r="D31" s="505" t="s">
        <v>306</v>
      </c>
      <c r="E31" s="505" t="s">
        <v>306</v>
      </c>
      <c r="F31" s="505" t="s">
        <v>306</v>
      </c>
      <c r="G31" s="493">
        <f t="shared" si="0"/>
        <v>1508.8</v>
      </c>
      <c r="H31" s="577"/>
      <c r="I31" s="254">
        <v>1840</v>
      </c>
      <c r="J31" s="148">
        <f t="shared" si="1"/>
        <v>0.18</v>
      </c>
    </row>
    <row r="32" spans="1:10" ht="15" customHeight="1" x14ac:dyDescent="0.25">
      <c r="A32" s="670" t="s">
        <v>869</v>
      </c>
      <c r="B32" s="505" t="s">
        <v>869</v>
      </c>
      <c r="C32" s="214" t="s">
        <v>303</v>
      </c>
      <c r="D32" s="505" t="s">
        <v>304</v>
      </c>
      <c r="E32" s="505" t="s">
        <v>304</v>
      </c>
      <c r="F32" s="505" t="s">
        <v>304</v>
      </c>
      <c r="G32" s="493">
        <f t="shared" si="0"/>
        <v>4920</v>
      </c>
      <c r="H32" s="577"/>
      <c r="I32" s="254">
        <v>6000</v>
      </c>
      <c r="J32" s="148">
        <f t="shared" si="1"/>
        <v>0.18</v>
      </c>
    </row>
    <row r="33" spans="1:10" ht="15" customHeight="1" x14ac:dyDescent="0.25">
      <c r="A33" s="670" t="s">
        <v>870</v>
      </c>
      <c r="B33" s="505" t="s">
        <v>870</v>
      </c>
      <c r="C33" s="214" t="s">
        <v>302</v>
      </c>
      <c r="D33" s="505" t="s">
        <v>871</v>
      </c>
      <c r="E33" s="505" t="s">
        <v>871</v>
      </c>
      <c r="F33" s="505" t="s">
        <v>871</v>
      </c>
      <c r="G33" s="493">
        <f t="shared" si="0"/>
        <v>4920</v>
      </c>
      <c r="H33" s="577"/>
      <c r="I33" s="254">
        <v>6000</v>
      </c>
      <c r="J33" s="148">
        <f t="shared" si="1"/>
        <v>0.18</v>
      </c>
    </row>
    <row r="34" spans="1:10" ht="15" customHeight="1" x14ac:dyDescent="0.25">
      <c r="A34" s="670" t="s">
        <v>308</v>
      </c>
      <c r="B34" s="505" t="s">
        <v>308</v>
      </c>
      <c r="C34" s="214" t="s">
        <v>309</v>
      </c>
      <c r="D34" s="505" t="s">
        <v>308</v>
      </c>
      <c r="E34" s="505" t="s">
        <v>308</v>
      </c>
      <c r="F34" s="505" t="s">
        <v>308</v>
      </c>
      <c r="G34" s="493">
        <f t="shared" si="0"/>
        <v>590.4</v>
      </c>
      <c r="H34" s="577"/>
      <c r="I34" s="255">
        <v>720</v>
      </c>
      <c r="J34" s="148">
        <f t="shared" si="1"/>
        <v>0.18</v>
      </c>
    </row>
    <row r="35" spans="1:10" ht="15" customHeight="1" x14ac:dyDescent="0.25">
      <c r="A35" s="670" t="s">
        <v>538</v>
      </c>
      <c r="B35" s="505" t="s">
        <v>538</v>
      </c>
      <c r="C35" s="214" t="s">
        <v>310</v>
      </c>
      <c r="D35" s="505" t="s">
        <v>311</v>
      </c>
      <c r="E35" s="505" t="s">
        <v>311</v>
      </c>
      <c r="F35" s="505" t="s">
        <v>311</v>
      </c>
      <c r="G35" s="493">
        <f t="shared" si="0"/>
        <v>218.94</v>
      </c>
      <c r="H35" s="577"/>
      <c r="I35" s="255">
        <v>267</v>
      </c>
      <c r="J35" s="148">
        <f t="shared" si="1"/>
        <v>0.18</v>
      </c>
    </row>
    <row r="36" spans="1:10" x14ac:dyDescent="0.25">
      <c r="A36" s="815" t="s">
        <v>737</v>
      </c>
      <c r="B36" s="816" t="s">
        <v>737</v>
      </c>
      <c r="C36" s="215" t="s">
        <v>689</v>
      </c>
      <c r="D36" s="816" t="s">
        <v>920</v>
      </c>
      <c r="E36" s="816" t="s">
        <v>920</v>
      </c>
      <c r="F36" s="816" t="s">
        <v>920</v>
      </c>
      <c r="G36" s="493">
        <f t="shared" si="0"/>
        <v>678.14</v>
      </c>
      <c r="H36" s="577"/>
      <c r="I36" s="255">
        <v>827</v>
      </c>
      <c r="J36" s="148">
        <f t="shared" si="1"/>
        <v>0.18</v>
      </c>
    </row>
    <row r="37" spans="1:10" ht="15" customHeight="1" x14ac:dyDescent="0.25">
      <c r="A37" s="815" t="s">
        <v>872</v>
      </c>
      <c r="B37" s="816" t="s">
        <v>872</v>
      </c>
      <c r="C37" s="215" t="s">
        <v>179</v>
      </c>
      <c r="D37" s="816" t="s">
        <v>314</v>
      </c>
      <c r="E37" s="816" t="s">
        <v>314</v>
      </c>
      <c r="F37" s="816" t="s">
        <v>314</v>
      </c>
      <c r="G37" s="493">
        <f t="shared" si="0"/>
        <v>918.4</v>
      </c>
      <c r="H37" s="577"/>
      <c r="I37" s="254">
        <v>1120</v>
      </c>
      <c r="J37" s="148">
        <f t="shared" si="1"/>
        <v>0.18</v>
      </c>
    </row>
    <row r="38" spans="1:10" ht="15" customHeight="1" x14ac:dyDescent="0.25">
      <c r="A38" s="815" t="s">
        <v>873</v>
      </c>
      <c r="B38" s="816" t="s">
        <v>873</v>
      </c>
      <c r="C38" s="215" t="s">
        <v>312</v>
      </c>
      <c r="D38" s="816" t="s">
        <v>313</v>
      </c>
      <c r="E38" s="816" t="s">
        <v>313</v>
      </c>
      <c r="F38" s="816" t="s">
        <v>313</v>
      </c>
      <c r="G38" s="493">
        <f t="shared" si="0"/>
        <v>2132</v>
      </c>
      <c r="H38" s="577"/>
      <c r="I38" s="254">
        <v>2600</v>
      </c>
      <c r="J38" s="148">
        <f t="shared" si="1"/>
        <v>0.18</v>
      </c>
    </row>
    <row r="39" spans="1:10" ht="15" customHeight="1" x14ac:dyDescent="0.25">
      <c r="A39" s="815" t="s">
        <v>874</v>
      </c>
      <c r="B39" s="816" t="s">
        <v>874</v>
      </c>
      <c r="C39" s="215" t="s">
        <v>315</v>
      </c>
      <c r="D39" s="816" t="s">
        <v>316</v>
      </c>
      <c r="E39" s="816" t="s">
        <v>316</v>
      </c>
      <c r="F39" s="816" t="s">
        <v>316</v>
      </c>
      <c r="G39" s="493">
        <f t="shared" si="0"/>
        <v>557.6</v>
      </c>
      <c r="H39" s="577"/>
      <c r="I39" s="255">
        <v>680</v>
      </c>
      <c r="J39" s="148">
        <f t="shared" si="1"/>
        <v>0.18</v>
      </c>
    </row>
    <row r="40" spans="1:10" ht="15" customHeight="1" x14ac:dyDescent="0.25">
      <c r="A40" s="815" t="s">
        <v>874</v>
      </c>
      <c r="B40" s="816" t="s">
        <v>874</v>
      </c>
      <c r="C40" s="215" t="s">
        <v>317</v>
      </c>
      <c r="D40" s="816" t="s">
        <v>318</v>
      </c>
      <c r="E40" s="816" t="s">
        <v>318</v>
      </c>
      <c r="F40" s="816" t="s">
        <v>318</v>
      </c>
      <c r="G40" s="493">
        <f t="shared" si="0"/>
        <v>1115.2</v>
      </c>
      <c r="H40" s="577"/>
      <c r="I40" s="254">
        <v>1360</v>
      </c>
      <c r="J40" s="148">
        <f t="shared" si="1"/>
        <v>0.18</v>
      </c>
    </row>
    <row r="41" spans="1:10" ht="15" customHeight="1" x14ac:dyDescent="0.25">
      <c r="A41" s="815" t="s">
        <v>319</v>
      </c>
      <c r="B41" s="816" t="s">
        <v>319</v>
      </c>
      <c r="C41" s="215" t="s">
        <v>320</v>
      </c>
      <c r="D41" s="816" t="s">
        <v>319</v>
      </c>
      <c r="E41" s="816" t="s">
        <v>319</v>
      </c>
      <c r="F41" s="816" t="s">
        <v>319</v>
      </c>
      <c r="G41" s="493">
        <f t="shared" si="0"/>
        <v>196.8</v>
      </c>
      <c r="H41" s="577"/>
      <c r="I41" s="255">
        <v>240</v>
      </c>
      <c r="J41" s="148">
        <f t="shared" si="1"/>
        <v>0.18</v>
      </c>
    </row>
    <row r="42" spans="1:10" ht="15" customHeight="1" x14ac:dyDescent="0.25">
      <c r="A42" s="815" t="s">
        <v>197</v>
      </c>
      <c r="B42" s="816" t="s">
        <v>197</v>
      </c>
      <c r="C42" s="215" t="s">
        <v>198</v>
      </c>
      <c r="D42" s="816" t="s">
        <v>197</v>
      </c>
      <c r="E42" s="816" t="s">
        <v>197</v>
      </c>
      <c r="F42" s="816" t="s">
        <v>197</v>
      </c>
      <c r="G42" s="493">
        <f t="shared" si="0"/>
        <v>360.8</v>
      </c>
      <c r="H42" s="577"/>
      <c r="I42" s="255">
        <v>440</v>
      </c>
      <c r="J42" s="148">
        <f t="shared" si="1"/>
        <v>0.18</v>
      </c>
    </row>
    <row r="43" spans="1:10" ht="15.75" hidden="1" customHeight="1" thickBot="1" x14ac:dyDescent="0.25">
      <c r="A43" s="815" t="s">
        <v>324</v>
      </c>
      <c r="B43" s="816" t="s">
        <v>324</v>
      </c>
      <c r="C43" s="215" t="s">
        <v>325</v>
      </c>
      <c r="D43" s="816" t="s">
        <v>324</v>
      </c>
      <c r="E43" s="816" t="s">
        <v>324</v>
      </c>
      <c r="F43" s="816" t="s">
        <v>324</v>
      </c>
      <c r="G43" s="493">
        <f t="shared" si="0"/>
        <v>2870</v>
      </c>
      <c r="H43" s="577"/>
      <c r="I43" s="254">
        <v>3500</v>
      </c>
      <c r="J43" s="148">
        <f t="shared" si="1"/>
        <v>0.18</v>
      </c>
    </row>
    <row r="44" spans="1:10" ht="15" customHeight="1" thickBot="1" x14ac:dyDescent="0.3">
      <c r="A44" s="815" t="s">
        <v>193</v>
      </c>
      <c r="B44" s="816" t="s">
        <v>193</v>
      </c>
      <c r="C44" s="215" t="s">
        <v>194</v>
      </c>
      <c r="D44" s="816" t="s">
        <v>193</v>
      </c>
      <c r="E44" s="816" t="s">
        <v>193</v>
      </c>
      <c r="F44" s="816" t="s">
        <v>193</v>
      </c>
      <c r="G44" s="493">
        <f t="shared" si="0"/>
        <v>314.06</v>
      </c>
      <c r="H44" s="577"/>
      <c r="I44" s="256">
        <v>383</v>
      </c>
      <c r="J44" s="148">
        <f t="shared" si="1"/>
        <v>0.18</v>
      </c>
    </row>
    <row r="45" spans="1:10" x14ac:dyDescent="0.25">
      <c r="G45" s="174"/>
      <c r="H45" s="174"/>
    </row>
    <row r="46" spans="1:10" x14ac:dyDescent="0.25">
      <c r="G46" s="174"/>
      <c r="H46" s="174"/>
    </row>
    <row r="47" spans="1:10" x14ac:dyDescent="0.25">
      <c r="G47" s="174"/>
      <c r="H47" s="174"/>
    </row>
    <row r="48" spans="1:10" x14ac:dyDescent="0.25">
      <c r="G48" s="174"/>
      <c r="H48" s="174"/>
    </row>
    <row r="49" spans="1:10" x14ac:dyDescent="0.25">
      <c r="G49" s="174"/>
      <c r="H49" s="174"/>
    </row>
    <row r="50" spans="1:10" x14ac:dyDescent="0.25">
      <c r="G50" s="174"/>
      <c r="H50" s="174"/>
    </row>
    <row r="51" spans="1:10" x14ac:dyDescent="0.25">
      <c r="G51" s="174"/>
      <c r="H51" s="174"/>
    </row>
    <row r="52" spans="1:10" ht="15.75" thickBot="1" x14ac:dyDescent="0.3"/>
    <row r="53" spans="1:10" ht="15" customHeight="1" x14ac:dyDescent="0.25">
      <c r="A53" s="604" t="s">
        <v>227</v>
      </c>
      <c r="B53" s="605"/>
      <c r="C53" s="608" t="s">
        <v>234</v>
      </c>
      <c r="D53" s="610" t="s">
        <v>172</v>
      </c>
      <c r="E53" s="611"/>
      <c r="F53" s="612"/>
      <c r="G53" s="836" t="s">
        <v>751</v>
      </c>
      <c r="H53" s="837"/>
    </row>
    <row r="54" spans="1:10" ht="15" customHeight="1" thickBot="1" x14ac:dyDescent="0.3">
      <c r="A54" s="878"/>
      <c r="B54" s="879"/>
      <c r="C54" s="880"/>
      <c r="D54" s="881"/>
      <c r="E54" s="882"/>
      <c r="F54" s="883"/>
      <c r="G54" s="838"/>
      <c r="H54" s="839"/>
    </row>
    <row r="55" spans="1:10" ht="15" hidden="1" customHeight="1" thickBot="1" x14ac:dyDescent="0.3">
      <c r="A55" s="852" t="s">
        <v>361</v>
      </c>
      <c r="B55" s="853"/>
      <c r="C55" s="155" t="s">
        <v>326</v>
      </c>
      <c r="D55" s="853" t="s">
        <v>361</v>
      </c>
      <c r="E55" s="853"/>
      <c r="F55" s="853"/>
      <c r="G55" s="854" t="e">
        <f>SUM(#REF!-#REF!*I55)</f>
        <v>#REF!</v>
      </c>
      <c r="H55" s="855"/>
      <c r="I55" s="148"/>
    </row>
    <row r="56" spans="1:10" ht="15" customHeight="1" x14ac:dyDescent="0.25">
      <c r="A56" s="658" t="s">
        <v>222</v>
      </c>
      <c r="B56" s="659" t="s">
        <v>222</v>
      </c>
      <c r="C56" s="211" t="s">
        <v>327</v>
      </c>
      <c r="D56" s="645" t="s">
        <v>222</v>
      </c>
      <c r="E56" s="645" t="s">
        <v>222</v>
      </c>
      <c r="F56" s="645" t="s">
        <v>222</v>
      </c>
      <c r="G56" s="818">
        <f>SUM(I56-I56*J56)</f>
        <v>107.13300000000001</v>
      </c>
      <c r="H56" s="819"/>
      <c r="I56" s="262">
        <v>130.65</v>
      </c>
      <c r="J56" s="148">
        <f xml:space="preserve"> F9</f>
        <v>0.18</v>
      </c>
    </row>
    <row r="57" spans="1:10" ht="15" customHeight="1" x14ac:dyDescent="0.25">
      <c r="A57" s="643" t="s">
        <v>1074</v>
      </c>
      <c r="B57" s="644" t="s">
        <v>1074</v>
      </c>
      <c r="C57" s="191">
        <v>19405059</v>
      </c>
      <c r="D57" s="505" t="s">
        <v>1074</v>
      </c>
      <c r="E57" s="505" t="s">
        <v>1074</v>
      </c>
      <c r="F57" s="505" t="s">
        <v>1074</v>
      </c>
      <c r="G57" s="493">
        <f>SUM(I57-I57*J57)</f>
        <v>58506.18</v>
      </c>
      <c r="H57" s="577"/>
      <c r="I57" s="257">
        <v>71349</v>
      </c>
      <c r="J57" s="148">
        <f xml:space="preserve"> J56</f>
        <v>0.18</v>
      </c>
    </row>
    <row r="58" spans="1:10" ht="15" customHeight="1" x14ac:dyDescent="0.25">
      <c r="A58" s="643" t="s">
        <v>1075</v>
      </c>
      <c r="B58" s="644" t="s">
        <v>1075</v>
      </c>
      <c r="C58" s="191">
        <v>19406016</v>
      </c>
      <c r="D58" s="505" t="s">
        <v>1075</v>
      </c>
      <c r="E58" s="505" t="s">
        <v>1075</v>
      </c>
      <c r="F58" s="505" t="s">
        <v>1075</v>
      </c>
      <c r="G58" s="493">
        <f t="shared" ref="G58:G100" si="2">SUM(I58-I58*J58)</f>
        <v>15533.26</v>
      </c>
      <c r="H58" s="577"/>
      <c r="I58" s="257">
        <v>18943</v>
      </c>
      <c r="J58" s="148">
        <f t="shared" ref="J58:J100" si="3" xml:space="preserve"> J57</f>
        <v>0.18</v>
      </c>
    </row>
    <row r="59" spans="1:10" ht="15" customHeight="1" x14ac:dyDescent="0.25">
      <c r="A59" s="643" t="s">
        <v>1076</v>
      </c>
      <c r="B59" s="644" t="s">
        <v>1076</v>
      </c>
      <c r="C59" s="191">
        <v>7238242</v>
      </c>
      <c r="D59" s="505" t="s">
        <v>1076</v>
      </c>
      <c r="E59" s="505" t="s">
        <v>1076</v>
      </c>
      <c r="F59" s="505" t="s">
        <v>1076</v>
      </c>
      <c r="G59" s="493">
        <f t="shared" si="2"/>
        <v>3664.58</v>
      </c>
      <c r="H59" s="577"/>
      <c r="I59" s="257">
        <v>4469</v>
      </c>
      <c r="J59" s="148">
        <f t="shared" si="3"/>
        <v>0.18</v>
      </c>
    </row>
    <row r="60" spans="1:10" ht="15" customHeight="1" x14ac:dyDescent="0.25">
      <c r="A60" s="643" t="s">
        <v>1078</v>
      </c>
      <c r="B60" s="644" t="s">
        <v>1078</v>
      </c>
      <c r="C60" s="191" t="s">
        <v>1077</v>
      </c>
      <c r="D60" s="505" t="s">
        <v>1078</v>
      </c>
      <c r="E60" s="505" t="s">
        <v>1078</v>
      </c>
      <c r="F60" s="505" t="s">
        <v>1078</v>
      </c>
      <c r="G60" s="493">
        <f t="shared" si="2"/>
        <v>4085.24</v>
      </c>
      <c r="H60" s="577"/>
      <c r="I60" s="257">
        <v>4982</v>
      </c>
      <c r="J60" s="148">
        <f t="shared" si="3"/>
        <v>0.18</v>
      </c>
    </row>
    <row r="61" spans="1:10" ht="15" customHeight="1" x14ac:dyDescent="0.25">
      <c r="A61" s="643" t="s">
        <v>483</v>
      </c>
      <c r="B61" s="644" t="s">
        <v>483</v>
      </c>
      <c r="C61" s="191" t="s">
        <v>1079</v>
      </c>
      <c r="D61" s="505" t="s">
        <v>483</v>
      </c>
      <c r="E61" s="505" t="s">
        <v>483</v>
      </c>
      <c r="F61" s="505" t="s">
        <v>483</v>
      </c>
      <c r="G61" s="493">
        <f t="shared" si="2"/>
        <v>4553.46</v>
      </c>
      <c r="H61" s="577"/>
      <c r="I61" s="257">
        <v>5553</v>
      </c>
      <c r="J61" s="148">
        <f t="shared" si="3"/>
        <v>0.18</v>
      </c>
    </row>
    <row r="62" spans="1:10" ht="15" customHeight="1" x14ac:dyDescent="0.25">
      <c r="A62" s="643" t="s">
        <v>484</v>
      </c>
      <c r="B62" s="644" t="s">
        <v>484</v>
      </c>
      <c r="C62" s="191" t="s">
        <v>1080</v>
      </c>
      <c r="D62" s="505" t="s">
        <v>484</v>
      </c>
      <c r="E62" s="505" t="s">
        <v>484</v>
      </c>
      <c r="F62" s="505" t="s">
        <v>484</v>
      </c>
      <c r="G62" s="493">
        <f t="shared" si="2"/>
        <v>5786.74</v>
      </c>
      <c r="H62" s="577"/>
      <c r="I62" s="257">
        <v>7057</v>
      </c>
      <c r="J62" s="148">
        <f t="shared" si="3"/>
        <v>0.18</v>
      </c>
    </row>
    <row r="63" spans="1:10" ht="15" customHeight="1" x14ac:dyDescent="0.25">
      <c r="A63" s="643" t="s">
        <v>1081</v>
      </c>
      <c r="B63" s="644" t="s">
        <v>1081</v>
      </c>
      <c r="C63" s="191" t="s">
        <v>694</v>
      </c>
      <c r="D63" s="505" t="s">
        <v>1081</v>
      </c>
      <c r="E63" s="505" t="s">
        <v>1081</v>
      </c>
      <c r="F63" s="505" t="s">
        <v>1081</v>
      </c>
      <c r="G63" s="493">
        <f t="shared" si="2"/>
        <v>8637.06</v>
      </c>
      <c r="H63" s="577"/>
      <c r="I63" s="257">
        <v>10533</v>
      </c>
      <c r="J63" s="148">
        <f t="shared" si="3"/>
        <v>0.18</v>
      </c>
    </row>
    <row r="64" spans="1:10" ht="15" customHeight="1" x14ac:dyDescent="0.25">
      <c r="A64" s="643" t="s">
        <v>1083</v>
      </c>
      <c r="B64" s="644" t="s">
        <v>1083</v>
      </c>
      <c r="C64" s="191" t="s">
        <v>1082</v>
      </c>
      <c r="D64" s="505" t="s">
        <v>1083</v>
      </c>
      <c r="E64" s="505" t="s">
        <v>1083</v>
      </c>
      <c r="F64" s="505" t="s">
        <v>1083</v>
      </c>
      <c r="G64" s="493">
        <f t="shared" si="2"/>
        <v>8637.06</v>
      </c>
      <c r="H64" s="577"/>
      <c r="I64" s="257">
        <v>10533</v>
      </c>
      <c r="J64" s="148">
        <f t="shared" si="3"/>
        <v>0.18</v>
      </c>
    </row>
    <row r="65" spans="1:10" ht="15" customHeight="1" x14ac:dyDescent="0.25">
      <c r="A65" s="643" t="s">
        <v>1085</v>
      </c>
      <c r="B65" s="644" t="s">
        <v>1085</v>
      </c>
      <c r="C65" s="191" t="s">
        <v>1084</v>
      </c>
      <c r="D65" s="505" t="s">
        <v>1085</v>
      </c>
      <c r="E65" s="505" t="s">
        <v>1085</v>
      </c>
      <c r="F65" s="505" t="s">
        <v>1085</v>
      </c>
      <c r="G65" s="493">
        <f t="shared" si="2"/>
        <v>7733.42</v>
      </c>
      <c r="H65" s="577"/>
      <c r="I65" s="257">
        <v>9431</v>
      </c>
      <c r="J65" s="148">
        <f t="shared" si="3"/>
        <v>0.18</v>
      </c>
    </row>
    <row r="66" spans="1:10" ht="15" customHeight="1" x14ac:dyDescent="0.25">
      <c r="A66" s="643" t="s">
        <v>1086</v>
      </c>
      <c r="B66" s="644" t="s">
        <v>1086</v>
      </c>
      <c r="C66" s="191" t="s">
        <v>477</v>
      </c>
      <c r="D66" s="505" t="s">
        <v>1086</v>
      </c>
      <c r="E66" s="505" t="s">
        <v>1086</v>
      </c>
      <c r="F66" s="505" t="s">
        <v>1086</v>
      </c>
      <c r="G66" s="493">
        <f t="shared" si="2"/>
        <v>4318.9400000000005</v>
      </c>
      <c r="H66" s="577"/>
      <c r="I66" s="257">
        <v>5267</v>
      </c>
      <c r="J66" s="148">
        <f t="shared" si="3"/>
        <v>0.18</v>
      </c>
    </row>
    <row r="67" spans="1:10" ht="15" customHeight="1" x14ac:dyDescent="0.25">
      <c r="A67" s="643" t="s">
        <v>1087</v>
      </c>
      <c r="B67" s="644" t="s">
        <v>1087</v>
      </c>
      <c r="C67" s="191" t="s">
        <v>478</v>
      </c>
      <c r="D67" s="505" t="s">
        <v>1087</v>
      </c>
      <c r="E67" s="505" t="s">
        <v>1087</v>
      </c>
      <c r="F67" s="505" t="s">
        <v>1087</v>
      </c>
      <c r="G67" s="493">
        <f t="shared" si="2"/>
        <v>5056.9400000000005</v>
      </c>
      <c r="H67" s="577"/>
      <c r="I67" s="257">
        <v>6167</v>
      </c>
      <c r="J67" s="148">
        <f t="shared" si="3"/>
        <v>0.18</v>
      </c>
    </row>
    <row r="68" spans="1:10" ht="15" customHeight="1" x14ac:dyDescent="0.25">
      <c r="A68" s="643" t="s">
        <v>1089</v>
      </c>
      <c r="B68" s="644" t="s">
        <v>1089</v>
      </c>
      <c r="C68" s="191" t="s">
        <v>1088</v>
      </c>
      <c r="D68" s="505" t="s">
        <v>1089</v>
      </c>
      <c r="E68" s="505" t="s">
        <v>1089</v>
      </c>
      <c r="F68" s="505" t="s">
        <v>1089</v>
      </c>
      <c r="G68" s="493">
        <f t="shared" si="2"/>
        <v>5056.9400000000005</v>
      </c>
      <c r="H68" s="577"/>
      <c r="I68" s="257">
        <v>6167</v>
      </c>
      <c r="J68" s="148">
        <f t="shared" si="3"/>
        <v>0.18</v>
      </c>
    </row>
    <row r="69" spans="1:10" ht="15" customHeight="1" x14ac:dyDescent="0.25">
      <c r="A69" s="643" t="s">
        <v>1090</v>
      </c>
      <c r="B69" s="644" t="s">
        <v>1090</v>
      </c>
      <c r="C69" s="191" t="s">
        <v>479</v>
      </c>
      <c r="D69" s="505" t="s">
        <v>1090</v>
      </c>
      <c r="E69" s="505" t="s">
        <v>1090</v>
      </c>
      <c r="F69" s="505" t="s">
        <v>1090</v>
      </c>
      <c r="G69" s="493">
        <f t="shared" si="2"/>
        <v>5481.7</v>
      </c>
      <c r="H69" s="577"/>
      <c r="I69" s="257">
        <v>6685</v>
      </c>
      <c r="J69" s="148">
        <f t="shared" si="3"/>
        <v>0.18</v>
      </c>
    </row>
    <row r="70" spans="1:10" ht="15" customHeight="1" x14ac:dyDescent="0.25">
      <c r="A70" s="643" t="s">
        <v>1092</v>
      </c>
      <c r="B70" s="644" t="s">
        <v>1092</v>
      </c>
      <c r="C70" s="191" t="s">
        <v>1091</v>
      </c>
      <c r="D70" s="505" t="s">
        <v>1092</v>
      </c>
      <c r="E70" s="505" t="s">
        <v>1092</v>
      </c>
      <c r="F70" s="505" t="s">
        <v>1092</v>
      </c>
      <c r="G70" s="493">
        <f t="shared" si="2"/>
        <v>5481.7</v>
      </c>
      <c r="H70" s="577"/>
      <c r="I70" s="257">
        <v>6685</v>
      </c>
      <c r="J70" s="148">
        <f t="shared" si="3"/>
        <v>0.18</v>
      </c>
    </row>
    <row r="71" spans="1:10" ht="15" customHeight="1" x14ac:dyDescent="0.25">
      <c r="A71" s="643" t="s">
        <v>1093</v>
      </c>
      <c r="B71" s="644" t="s">
        <v>1093</v>
      </c>
      <c r="C71" s="191" t="s">
        <v>480</v>
      </c>
      <c r="D71" s="505" t="s">
        <v>1093</v>
      </c>
      <c r="E71" s="505" t="s">
        <v>1093</v>
      </c>
      <c r="F71" s="505" t="s">
        <v>1093</v>
      </c>
      <c r="G71" s="493">
        <f t="shared" si="2"/>
        <v>6601</v>
      </c>
      <c r="H71" s="577"/>
      <c r="I71" s="257">
        <v>8050</v>
      </c>
      <c r="J71" s="148">
        <f t="shared" si="3"/>
        <v>0.18</v>
      </c>
    </row>
    <row r="72" spans="1:10" ht="15" customHeight="1" x14ac:dyDescent="0.25">
      <c r="A72" s="643" t="s">
        <v>1095</v>
      </c>
      <c r="B72" s="644" t="s">
        <v>1095</v>
      </c>
      <c r="C72" s="191" t="s">
        <v>1094</v>
      </c>
      <c r="D72" s="505" t="s">
        <v>1095</v>
      </c>
      <c r="E72" s="505" t="s">
        <v>1095</v>
      </c>
      <c r="F72" s="505" t="s">
        <v>1095</v>
      </c>
      <c r="G72" s="493">
        <f t="shared" si="2"/>
        <v>6601</v>
      </c>
      <c r="H72" s="577"/>
      <c r="I72" s="257">
        <v>8050</v>
      </c>
      <c r="J72" s="148">
        <f t="shared" si="3"/>
        <v>0.18</v>
      </c>
    </row>
    <row r="73" spans="1:10" ht="15" customHeight="1" x14ac:dyDescent="0.25">
      <c r="A73" s="643" t="s">
        <v>1096</v>
      </c>
      <c r="B73" s="644" t="s">
        <v>1096</v>
      </c>
      <c r="C73" s="191" t="s">
        <v>481</v>
      </c>
      <c r="D73" s="505" t="s">
        <v>1096</v>
      </c>
      <c r="E73" s="505" t="s">
        <v>1096</v>
      </c>
      <c r="F73" s="505" t="s">
        <v>1096</v>
      </c>
      <c r="G73" s="493">
        <f t="shared" si="2"/>
        <v>7317.68</v>
      </c>
      <c r="H73" s="577"/>
      <c r="I73" s="257">
        <v>8924</v>
      </c>
      <c r="J73" s="148">
        <f t="shared" si="3"/>
        <v>0.18</v>
      </c>
    </row>
    <row r="74" spans="1:10" ht="15" customHeight="1" x14ac:dyDescent="0.25">
      <c r="A74" s="643" t="s">
        <v>1098</v>
      </c>
      <c r="B74" s="644" t="s">
        <v>1098</v>
      </c>
      <c r="C74" s="191" t="s">
        <v>1097</v>
      </c>
      <c r="D74" s="505" t="s">
        <v>1098</v>
      </c>
      <c r="E74" s="505" t="s">
        <v>1098</v>
      </c>
      <c r="F74" s="505" t="s">
        <v>1098</v>
      </c>
      <c r="G74" s="493">
        <f t="shared" si="2"/>
        <v>7317.68</v>
      </c>
      <c r="H74" s="577"/>
      <c r="I74" s="257">
        <v>8924</v>
      </c>
      <c r="J74" s="148">
        <f t="shared" si="3"/>
        <v>0.18</v>
      </c>
    </row>
    <row r="75" spans="1:10" ht="15" customHeight="1" x14ac:dyDescent="0.25">
      <c r="A75" s="643" t="s">
        <v>1099</v>
      </c>
      <c r="B75" s="644" t="s">
        <v>1099</v>
      </c>
      <c r="C75" s="191" t="s">
        <v>482</v>
      </c>
      <c r="D75" s="505" t="s">
        <v>1099</v>
      </c>
      <c r="E75" s="505" t="s">
        <v>1099</v>
      </c>
      <c r="F75" s="505" t="s">
        <v>1099</v>
      </c>
      <c r="G75" s="493">
        <f t="shared" si="2"/>
        <v>8022.88</v>
      </c>
      <c r="H75" s="577"/>
      <c r="I75" s="257">
        <v>9784</v>
      </c>
      <c r="J75" s="148">
        <f t="shared" si="3"/>
        <v>0.18</v>
      </c>
    </row>
    <row r="76" spans="1:10" ht="15" customHeight="1" x14ac:dyDescent="0.25">
      <c r="A76" s="643" t="s">
        <v>1101</v>
      </c>
      <c r="B76" s="644" t="s">
        <v>1101</v>
      </c>
      <c r="C76" s="191" t="s">
        <v>1100</v>
      </c>
      <c r="D76" s="505" t="s">
        <v>1101</v>
      </c>
      <c r="E76" s="505" t="s">
        <v>1101</v>
      </c>
      <c r="F76" s="505" t="s">
        <v>1101</v>
      </c>
      <c r="G76" s="493">
        <f t="shared" si="2"/>
        <v>8022.88</v>
      </c>
      <c r="H76" s="577"/>
      <c r="I76" s="257">
        <v>9784</v>
      </c>
      <c r="J76" s="148">
        <f t="shared" si="3"/>
        <v>0.18</v>
      </c>
    </row>
    <row r="77" spans="1:10" ht="15" customHeight="1" x14ac:dyDescent="0.25">
      <c r="A77" s="643" t="s">
        <v>1103</v>
      </c>
      <c r="B77" s="644" t="s">
        <v>1103</v>
      </c>
      <c r="C77" s="191" t="s">
        <v>1102</v>
      </c>
      <c r="D77" s="505" t="s">
        <v>1103</v>
      </c>
      <c r="E77" s="505" t="s">
        <v>1103</v>
      </c>
      <c r="F77" s="505" t="s">
        <v>1103</v>
      </c>
      <c r="G77" s="493">
        <f t="shared" si="2"/>
        <v>10326.26</v>
      </c>
      <c r="H77" s="577"/>
      <c r="I77" s="257">
        <v>12593</v>
      </c>
      <c r="J77" s="148">
        <f t="shared" si="3"/>
        <v>0.18</v>
      </c>
    </row>
    <row r="78" spans="1:10" ht="15" customHeight="1" x14ac:dyDescent="0.25">
      <c r="A78" s="643" t="s">
        <v>1105</v>
      </c>
      <c r="B78" s="644" t="s">
        <v>1105</v>
      </c>
      <c r="C78" s="191" t="s">
        <v>1104</v>
      </c>
      <c r="D78" s="505" t="s">
        <v>1105</v>
      </c>
      <c r="E78" s="505" t="s">
        <v>1105</v>
      </c>
      <c r="F78" s="505" t="s">
        <v>1105</v>
      </c>
      <c r="G78" s="493">
        <f t="shared" si="2"/>
        <v>12300</v>
      </c>
      <c r="H78" s="577"/>
      <c r="I78" s="257">
        <v>15000</v>
      </c>
      <c r="J78" s="148">
        <f t="shared" si="3"/>
        <v>0.18</v>
      </c>
    </row>
    <row r="79" spans="1:10" ht="15" customHeight="1" x14ac:dyDescent="0.25">
      <c r="A79" s="643" t="s">
        <v>899</v>
      </c>
      <c r="B79" s="644" t="s">
        <v>899</v>
      </c>
      <c r="C79" s="191" t="s">
        <v>592</v>
      </c>
      <c r="D79" s="505" t="s">
        <v>899</v>
      </c>
      <c r="E79" s="505" t="s">
        <v>899</v>
      </c>
      <c r="F79" s="505" t="s">
        <v>899</v>
      </c>
      <c r="G79" s="493">
        <f t="shared" si="2"/>
        <v>7462</v>
      </c>
      <c r="H79" s="577"/>
      <c r="I79" s="257">
        <v>9100</v>
      </c>
      <c r="J79" s="148">
        <f t="shared" si="3"/>
        <v>0.18</v>
      </c>
    </row>
    <row r="80" spans="1:10" ht="15" customHeight="1" x14ac:dyDescent="0.25">
      <c r="A80" s="643" t="s">
        <v>900</v>
      </c>
      <c r="B80" s="644" t="s">
        <v>900</v>
      </c>
      <c r="C80" s="191" t="s">
        <v>593</v>
      </c>
      <c r="D80" s="505" t="s">
        <v>900</v>
      </c>
      <c r="E80" s="505" t="s">
        <v>900</v>
      </c>
      <c r="F80" s="505" t="s">
        <v>900</v>
      </c>
      <c r="G80" s="493">
        <f t="shared" si="2"/>
        <v>7462</v>
      </c>
      <c r="H80" s="577"/>
      <c r="I80" s="257">
        <v>9100</v>
      </c>
      <c r="J80" s="148">
        <f t="shared" si="3"/>
        <v>0.18</v>
      </c>
    </row>
    <row r="81" spans="1:10" ht="15" customHeight="1" x14ac:dyDescent="0.25">
      <c r="A81" s="643" t="s">
        <v>958</v>
      </c>
      <c r="B81" s="644" t="s">
        <v>958</v>
      </c>
      <c r="C81" s="191" t="s">
        <v>594</v>
      </c>
      <c r="D81" s="505" t="s">
        <v>958</v>
      </c>
      <c r="E81" s="505" t="s">
        <v>958</v>
      </c>
      <c r="F81" s="505" t="s">
        <v>958</v>
      </c>
      <c r="G81" s="493">
        <f t="shared" si="2"/>
        <v>7462</v>
      </c>
      <c r="H81" s="577"/>
      <c r="I81" s="257">
        <v>9100</v>
      </c>
      <c r="J81" s="148">
        <f t="shared" si="3"/>
        <v>0.18</v>
      </c>
    </row>
    <row r="82" spans="1:10" ht="15" customHeight="1" x14ac:dyDescent="0.25">
      <c r="A82" s="643" t="s">
        <v>1068</v>
      </c>
      <c r="B82" s="644" t="s">
        <v>1068</v>
      </c>
      <c r="C82" s="191" t="s">
        <v>595</v>
      </c>
      <c r="D82" s="505" t="s">
        <v>1068</v>
      </c>
      <c r="E82" s="505" t="s">
        <v>1068</v>
      </c>
      <c r="F82" s="505" t="s">
        <v>1068</v>
      </c>
      <c r="G82" s="493">
        <f t="shared" si="2"/>
        <v>7462</v>
      </c>
      <c r="H82" s="577"/>
      <c r="I82" s="257">
        <v>9100</v>
      </c>
      <c r="J82" s="148">
        <f t="shared" si="3"/>
        <v>0.18</v>
      </c>
    </row>
    <row r="83" spans="1:10" ht="15" customHeight="1" x14ac:dyDescent="0.25">
      <c r="A83" s="643" t="s">
        <v>1106</v>
      </c>
      <c r="B83" s="644" t="s">
        <v>1106</v>
      </c>
      <c r="C83" s="191" t="s">
        <v>596</v>
      </c>
      <c r="D83" s="505" t="s">
        <v>1106</v>
      </c>
      <c r="E83" s="505" t="s">
        <v>1106</v>
      </c>
      <c r="F83" s="505" t="s">
        <v>1106</v>
      </c>
      <c r="G83" s="493">
        <f t="shared" si="2"/>
        <v>7462</v>
      </c>
      <c r="H83" s="577"/>
      <c r="I83" s="257">
        <v>9100</v>
      </c>
      <c r="J83" s="148">
        <f t="shared" si="3"/>
        <v>0.18</v>
      </c>
    </row>
    <row r="84" spans="1:10" ht="15" customHeight="1" x14ac:dyDescent="0.25">
      <c r="A84" s="643" t="s">
        <v>903</v>
      </c>
      <c r="B84" s="644" t="s">
        <v>903</v>
      </c>
      <c r="C84" s="191" t="s">
        <v>597</v>
      </c>
      <c r="D84" s="505" t="s">
        <v>903</v>
      </c>
      <c r="E84" s="505" t="s">
        <v>903</v>
      </c>
      <c r="F84" s="505" t="s">
        <v>903</v>
      </c>
      <c r="G84" s="493">
        <f t="shared" si="2"/>
        <v>7462</v>
      </c>
      <c r="H84" s="577"/>
      <c r="I84" s="257">
        <v>9100</v>
      </c>
      <c r="J84" s="148">
        <f t="shared" si="3"/>
        <v>0.18</v>
      </c>
    </row>
    <row r="85" spans="1:10" ht="15" customHeight="1" x14ac:dyDescent="0.25">
      <c r="A85" s="643" t="s">
        <v>904</v>
      </c>
      <c r="B85" s="644" t="s">
        <v>904</v>
      </c>
      <c r="C85" s="191" t="s">
        <v>598</v>
      </c>
      <c r="D85" s="505" t="s">
        <v>904</v>
      </c>
      <c r="E85" s="505" t="s">
        <v>904</v>
      </c>
      <c r="F85" s="505" t="s">
        <v>904</v>
      </c>
      <c r="G85" s="493">
        <f t="shared" si="2"/>
        <v>7462</v>
      </c>
      <c r="H85" s="577"/>
      <c r="I85" s="257">
        <v>9100</v>
      </c>
      <c r="J85" s="148">
        <f t="shared" si="3"/>
        <v>0.18</v>
      </c>
    </row>
    <row r="86" spans="1:10" ht="15" customHeight="1" x14ac:dyDescent="0.25">
      <c r="A86" s="643" t="s">
        <v>961</v>
      </c>
      <c r="B86" s="644" t="s">
        <v>961</v>
      </c>
      <c r="C86" s="191" t="s">
        <v>599</v>
      </c>
      <c r="D86" s="505" t="s">
        <v>961</v>
      </c>
      <c r="E86" s="505" t="s">
        <v>961</v>
      </c>
      <c r="F86" s="505" t="s">
        <v>961</v>
      </c>
      <c r="G86" s="493">
        <f t="shared" si="2"/>
        <v>7462</v>
      </c>
      <c r="H86" s="577"/>
      <c r="I86" s="257">
        <v>9100</v>
      </c>
      <c r="J86" s="148">
        <f t="shared" si="3"/>
        <v>0.18</v>
      </c>
    </row>
    <row r="87" spans="1:10" ht="15" customHeight="1" x14ac:dyDescent="0.25">
      <c r="A87" s="643" t="s">
        <v>1069</v>
      </c>
      <c r="B87" s="644" t="s">
        <v>1069</v>
      </c>
      <c r="C87" s="191" t="s">
        <v>600</v>
      </c>
      <c r="D87" s="505" t="s">
        <v>1069</v>
      </c>
      <c r="E87" s="505" t="s">
        <v>1069</v>
      </c>
      <c r="F87" s="505" t="s">
        <v>1069</v>
      </c>
      <c r="G87" s="493">
        <f t="shared" si="2"/>
        <v>7462</v>
      </c>
      <c r="H87" s="577"/>
      <c r="I87" s="257">
        <v>9100</v>
      </c>
      <c r="J87" s="148">
        <f t="shared" si="3"/>
        <v>0.18</v>
      </c>
    </row>
    <row r="88" spans="1:10" ht="15" customHeight="1" x14ac:dyDescent="0.25">
      <c r="A88" s="687" t="s">
        <v>1107</v>
      </c>
      <c r="B88" s="644" t="s">
        <v>1107</v>
      </c>
      <c r="C88" s="248" t="s">
        <v>601</v>
      </c>
      <c r="D88" s="505" t="s">
        <v>1107</v>
      </c>
      <c r="E88" s="505" t="s">
        <v>1107</v>
      </c>
      <c r="F88" s="505" t="s">
        <v>1107</v>
      </c>
      <c r="G88" s="493">
        <f t="shared" si="2"/>
        <v>7462</v>
      </c>
      <c r="H88" s="577"/>
      <c r="I88" s="257">
        <v>9100</v>
      </c>
      <c r="J88" s="148">
        <f t="shared" si="3"/>
        <v>0.18</v>
      </c>
    </row>
    <row r="89" spans="1:10" ht="30" x14ac:dyDescent="0.25">
      <c r="A89" s="687" t="s">
        <v>1109</v>
      </c>
      <c r="B89" s="644" t="s">
        <v>1109</v>
      </c>
      <c r="C89" s="248" t="s">
        <v>1108</v>
      </c>
      <c r="D89" s="505" t="s">
        <v>1109</v>
      </c>
      <c r="E89" s="505" t="s">
        <v>1109</v>
      </c>
      <c r="F89" s="505" t="s">
        <v>1109</v>
      </c>
      <c r="G89" s="493">
        <f t="shared" si="2"/>
        <v>10326.26</v>
      </c>
      <c r="H89" s="577"/>
      <c r="I89" s="257">
        <v>12593</v>
      </c>
      <c r="J89" s="148">
        <f t="shared" si="3"/>
        <v>0.18</v>
      </c>
    </row>
    <row r="90" spans="1:10" ht="30" x14ac:dyDescent="0.25">
      <c r="A90" s="687" t="s">
        <v>1111</v>
      </c>
      <c r="B90" s="644" t="s">
        <v>1111</v>
      </c>
      <c r="C90" s="248" t="s">
        <v>1110</v>
      </c>
      <c r="D90" s="505" t="s">
        <v>1111</v>
      </c>
      <c r="E90" s="505" t="s">
        <v>1111</v>
      </c>
      <c r="F90" s="505" t="s">
        <v>1111</v>
      </c>
      <c r="G90" s="493">
        <f t="shared" si="2"/>
        <v>12300</v>
      </c>
      <c r="H90" s="577"/>
      <c r="I90" s="257">
        <v>15000</v>
      </c>
      <c r="J90" s="148">
        <f t="shared" si="3"/>
        <v>0.18</v>
      </c>
    </row>
    <row r="91" spans="1:10" x14ac:dyDescent="0.25">
      <c r="A91" s="687" t="s">
        <v>907</v>
      </c>
      <c r="B91" s="644" t="s">
        <v>907</v>
      </c>
      <c r="C91" s="248" t="s">
        <v>602</v>
      </c>
      <c r="D91" s="505" t="s">
        <v>907</v>
      </c>
      <c r="E91" s="505" t="s">
        <v>907</v>
      </c>
      <c r="F91" s="505" t="s">
        <v>907</v>
      </c>
      <c r="G91" s="493">
        <f t="shared" si="2"/>
        <v>8741.2000000000007</v>
      </c>
      <c r="H91" s="577"/>
      <c r="I91" s="257">
        <v>10660</v>
      </c>
      <c r="J91" s="148">
        <f t="shared" si="3"/>
        <v>0.18</v>
      </c>
    </row>
    <row r="92" spans="1:10" x14ac:dyDescent="0.25">
      <c r="A92" s="687" t="s">
        <v>908</v>
      </c>
      <c r="B92" s="644" t="s">
        <v>908</v>
      </c>
      <c r="C92" s="248" t="s">
        <v>604</v>
      </c>
      <c r="D92" s="505" t="s">
        <v>908</v>
      </c>
      <c r="E92" s="505" t="s">
        <v>908</v>
      </c>
      <c r="F92" s="505" t="s">
        <v>908</v>
      </c>
      <c r="G92" s="493">
        <f t="shared" si="2"/>
        <v>8741.2000000000007</v>
      </c>
      <c r="H92" s="577"/>
      <c r="I92" s="257">
        <v>10660</v>
      </c>
      <c r="J92" s="148">
        <f t="shared" si="3"/>
        <v>0.18</v>
      </c>
    </row>
    <row r="93" spans="1:10" x14ac:dyDescent="0.25">
      <c r="A93" s="687" t="s">
        <v>966</v>
      </c>
      <c r="B93" s="644" t="s">
        <v>966</v>
      </c>
      <c r="C93" s="248" t="s">
        <v>605</v>
      </c>
      <c r="D93" s="505" t="s">
        <v>966</v>
      </c>
      <c r="E93" s="505" t="s">
        <v>966</v>
      </c>
      <c r="F93" s="505" t="s">
        <v>966</v>
      </c>
      <c r="G93" s="493">
        <f t="shared" si="2"/>
        <v>8741.2000000000007</v>
      </c>
      <c r="H93" s="577"/>
      <c r="I93" s="257">
        <v>10660</v>
      </c>
      <c r="J93" s="148">
        <f t="shared" si="3"/>
        <v>0.18</v>
      </c>
    </row>
    <row r="94" spans="1:10" x14ac:dyDescent="0.25">
      <c r="A94" s="687" t="s">
        <v>1071</v>
      </c>
      <c r="B94" s="644" t="s">
        <v>1071</v>
      </c>
      <c r="C94" s="248" t="s">
        <v>606</v>
      </c>
      <c r="D94" s="505" t="s">
        <v>1071</v>
      </c>
      <c r="E94" s="505" t="s">
        <v>1071</v>
      </c>
      <c r="F94" s="505" t="s">
        <v>1071</v>
      </c>
      <c r="G94" s="493">
        <f t="shared" si="2"/>
        <v>8741.2000000000007</v>
      </c>
      <c r="H94" s="577"/>
      <c r="I94" s="257">
        <v>10660</v>
      </c>
      <c r="J94" s="148">
        <f t="shared" si="3"/>
        <v>0.18</v>
      </c>
    </row>
    <row r="95" spans="1:10" x14ac:dyDescent="0.25">
      <c r="A95" s="687" t="s">
        <v>1112</v>
      </c>
      <c r="B95" s="644" t="s">
        <v>1112</v>
      </c>
      <c r="C95" s="248" t="s">
        <v>607</v>
      </c>
      <c r="D95" s="505" t="s">
        <v>1112</v>
      </c>
      <c r="E95" s="505" t="s">
        <v>1112</v>
      </c>
      <c r="F95" s="505" t="s">
        <v>1112</v>
      </c>
      <c r="G95" s="493">
        <f t="shared" si="2"/>
        <v>8741.2000000000007</v>
      </c>
      <c r="H95" s="577"/>
      <c r="I95" s="257">
        <v>10660</v>
      </c>
      <c r="J95" s="148">
        <f t="shared" si="3"/>
        <v>0.18</v>
      </c>
    </row>
    <row r="96" spans="1:10" x14ac:dyDescent="0.25">
      <c r="A96" s="687" t="s">
        <v>911</v>
      </c>
      <c r="B96" s="644" t="s">
        <v>911</v>
      </c>
      <c r="C96" s="248" t="s">
        <v>608</v>
      </c>
      <c r="D96" s="505" t="s">
        <v>911</v>
      </c>
      <c r="E96" s="505" t="s">
        <v>911</v>
      </c>
      <c r="F96" s="505" t="s">
        <v>911</v>
      </c>
      <c r="G96" s="493">
        <f t="shared" si="2"/>
        <v>8741.2000000000007</v>
      </c>
      <c r="H96" s="577"/>
      <c r="I96" s="257">
        <v>10660</v>
      </c>
      <c r="J96" s="148">
        <f t="shared" si="3"/>
        <v>0.18</v>
      </c>
    </row>
    <row r="97" spans="1:10" x14ac:dyDescent="0.25">
      <c r="A97" s="687" t="s">
        <v>912</v>
      </c>
      <c r="B97" s="644" t="s">
        <v>912</v>
      </c>
      <c r="C97" s="248" t="s">
        <v>609</v>
      </c>
      <c r="D97" s="505" t="s">
        <v>912</v>
      </c>
      <c r="E97" s="505" t="s">
        <v>912</v>
      </c>
      <c r="F97" s="505" t="s">
        <v>912</v>
      </c>
      <c r="G97" s="493">
        <f t="shared" si="2"/>
        <v>8741.2000000000007</v>
      </c>
      <c r="H97" s="577"/>
      <c r="I97" s="257">
        <v>10660</v>
      </c>
      <c r="J97" s="148">
        <f t="shared" si="3"/>
        <v>0.18</v>
      </c>
    </row>
    <row r="98" spans="1:10" x14ac:dyDescent="0.25">
      <c r="A98" s="687" t="s">
        <v>969</v>
      </c>
      <c r="B98" s="644" t="s">
        <v>969</v>
      </c>
      <c r="C98" s="248" t="s">
        <v>610</v>
      </c>
      <c r="D98" s="505" t="s">
        <v>969</v>
      </c>
      <c r="E98" s="505" t="s">
        <v>969</v>
      </c>
      <c r="F98" s="505" t="s">
        <v>969</v>
      </c>
      <c r="G98" s="493">
        <f t="shared" si="2"/>
        <v>8741.2000000000007</v>
      </c>
      <c r="H98" s="577"/>
      <c r="I98" s="257">
        <v>10660</v>
      </c>
      <c r="J98" s="148">
        <f t="shared" si="3"/>
        <v>0.18</v>
      </c>
    </row>
    <row r="99" spans="1:10" x14ac:dyDescent="0.25">
      <c r="A99" s="687" t="s">
        <v>1072</v>
      </c>
      <c r="B99" s="644" t="s">
        <v>1072</v>
      </c>
      <c r="C99" s="248" t="s">
        <v>611</v>
      </c>
      <c r="D99" s="505" t="s">
        <v>1072</v>
      </c>
      <c r="E99" s="505" t="s">
        <v>1072</v>
      </c>
      <c r="F99" s="505" t="s">
        <v>1072</v>
      </c>
      <c r="G99" s="493">
        <f t="shared" si="2"/>
        <v>8741.2000000000007</v>
      </c>
      <c r="H99" s="577"/>
      <c r="I99" s="257">
        <v>10660</v>
      </c>
      <c r="J99" s="148">
        <f t="shared" si="3"/>
        <v>0.18</v>
      </c>
    </row>
    <row r="100" spans="1:10" ht="15.75" thickBot="1" x14ac:dyDescent="0.3">
      <c r="A100" s="687" t="s">
        <v>1113</v>
      </c>
      <c r="B100" s="644" t="s">
        <v>1113</v>
      </c>
      <c r="C100" s="248" t="s">
        <v>603</v>
      </c>
      <c r="D100" s="505" t="s">
        <v>1113</v>
      </c>
      <c r="E100" s="505" t="s">
        <v>1113</v>
      </c>
      <c r="F100" s="505" t="s">
        <v>1113</v>
      </c>
      <c r="G100" s="493">
        <f t="shared" si="2"/>
        <v>8741.2000000000007</v>
      </c>
      <c r="H100" s="577"/>
      <c r="I100" s="258">
        <v>10660</v>
      </c>
      <c r="J100" s="148">
        <f t="shared" si="3"/>
        <v>0.18</v>
      </c>
    </row>
  </sheetData>
  <mergeCells count="239">
    <mergeCell ref="D1:H2"/>
    <mergeCell ref="D4:H4"/>
    <mergeCell ref="D6:H6"/>
    <mergeCell ref="A8:C8"/>
    <mergeCell ref="D8:E8"/>
    <mergeCell ref="G8:H8"/>
    <mergeCell ref="A15:C15"/>
    <mergeCell ref="E15:H15"/>
    <mergeCell ref="A16:C16"/>
    <mergeCell ref="E16:H16"/>
    <mergeCell ref="A10:C10"/>
    <mergeCell ref="D10:E10"/>
    <mergeCell ref="G10:H10"/>
    <mergeCell ref="A11:C11"/>
    <mergeCell ref="D11:E11"/>
    <mergeCell ref="G11:H11"/>
    <mergeCell ref="A17:C17"/>
    <mergeCell ref="E17:H17"/>
    <mergeCell ref="A9:C9"/>
    <mergeCell ref="D9:E9"/>
    <mergeCell ref="G9:H9"/>
    <mergeCell ref="A13:D13"/>
    <mergeCell ref="A14:C14"/>
    <mergeCell ref="E14:H14"/>
    <mergeCell ref="A22:D22"/>
    <mergeCell ref="E22:F22"/>
    <mergeCell ref="G22:H22"/>
    <mergeCell ref="A23:B24"/>
    <mergeCell ref="C23:C24"/>
    <mergeCell ref="D23:F24"/>
    <mergeCell ref="G23:H24"/>
    <mergeCell ref="A18:C18"/>
    <mergeCell ref="E18:H18"/>
    <mergeCell ref="A19:C19"/>
    <mergeCell ref="E19:H19"/>
    <mergeCell ref="A20:C20"/>
    <mergeCell ref="E20:H20"/>
    <mergeCell ref="A26:B26"/>
    <mergeCell ref="D26:F26"/>
    <mergeCell ref="G26:H26"/>
    <mergeCell ref="A27:B27"/>
    <mergeCell ref="D27:F27"/>
    <mergeCell ref="G27:H27"/>
    <mergeCell ref="A29:B29"/>
    <mergeCell ref="D29:F29"/>
    <mergeCell ref="G29:H29"/>
    <mergeCell ref="A36:B36"/>
    <mergeCell ref="D36:F36"/>
    <mergeCell ref="G36:H36"/>
    <mergeCell ref="A37:B37"/>
    <mergeCell ref="D37:F37"/>
    <mergeCell ref="G37:H37"/>
    <mergeCell ref="A28:B28"/>
    <mergeCell ref="D28:F28"/>
    <mergeCell ref="G28:H28"/>
    <mergeCell ref="A30:B30"/>
    <mergeCell ref="D30:F30"/>
    <mergeCell ref="G30:H30"/>
    <mergeCell ref="G31:H31"/>
    <mergeCell ref="G32:H32"/>
    <mergeCell ref="G33:H33"/>
    <mergeCell ref="G34:H34"/>
    <mergeCell ref="G35:H35"/>
    <mergeCell ref="A39:B39"/>
    <mergeCell ref="D39:F39"/>
    <mergeCell ref="G39:H39"/>
    <mergeCell ref="A40:B40"/>
    <mergeCell ref="D40:F40"/>
    <mergeCell ref="G40:H40"/>
    <mergeCell ref="G43:H43"/>
    <mergeCell ref="A43:B43"/>
    <mergeCell ref="D43:F43"/>
    <mergeCell ref="A41:B41"/>
    <mergeCell ref="D41:F41"/>
    <mergeCell ref="G41:H41"/>
    <mergeCell ref="A42:B42"/>
    <mergeCell ref="D42:F42"/>
    <mergeCell ref="G42:H42"/>
    <mergeCell ref="A53:B54"/>
    <mergeCell ref="C53:C54"/>
    <mergeCell ref="D53:F54"/>
    <mergeCell ref="G53:H54"/>
    <mergeCell ref="A55:B55"/>
    <mergeCell ref="D55:F55"/>
    <mergeCell ref="G55:H55"/>
    <mergeCell ref="G44:H44"/>
    <mergeCell ref="D44:F44"/>
    <mergeCell ref="A44:B44"/>
    <mergeCell ref="G63:H63"/>
    <mergeCell ref="A58:B58"/>
    <mergeCell ref="D58:F58"/>
    <mergeCell ref="G58:H58"/>
    <mergeCell ref="A59:B59"/>
    <mergeCell ref="D59:F59"/>
    <mergeCell ref="G59:H59"/>
    <mergeCell ref="A56:B56"/>
    <mergeCell ref="D56:F56"/>
    <mergeCell ref="G56:H56"/>
    <mergeCell ref="A57:B57"/>
    <mergeCell ref="D57:F57"/>
    <mergeCell ref="G57:H57"/>
    <mergeCell ref="A61:B61"/>
    <mergeCell ref="D61:F61"/>
    <mergeCell ref="G61:H61"/>
    <mergeCell ref="A25:B25"/>
    <mergeCell ref="D25:F25"/>
    <mergeCell ref="G25:H25"/>
    <mergeCell ref="A88:B88"/>
    <mergeCell ref="D88:F88"/>
    <mergeCell ref="G88:H88"/>
    <mergeCell ref="A62:B62"/>
    <mergeCell ref="D62:F62"/>
    <mergeCell ref="G62:H62"/>
    <mergeCell ref="A68:B68"/>
    <mergeCell ref="D68:F68"/>
    <mergeCell ref="G68:H68"/>
    <mergeCell ref="A79:B79"/>
    <mergeCell ref="D79:F79"/>
    <mergeCell ref="G79:H79"/>
    <mergeCell ref="A66:B66"/>
    <mergeCell ref="D66:F66"/>
    <mergeCell ref="G66:H66"/>
    <mergeCell ref="A67:B67"/>
    <mergeCell ref="D67:F67"/>
    <mergeCell ref="G67:H67"/>
    <mergeCell ref="A65:B65"/>
    <mergeCell ref="D65:F65"/>
    <mergeCell ref="G65:H65"/>
    <mergeCell ref="G38:H38"/>
    <mergeCell ref="A38:B38"/>
    <mergeCell ref="D38:F38"/>
    <mergeCell ref="A69:B69"/>
    <mergeCell ref="D69:F69"/>
    <mergeCell ref="G69:H69"/>
    <mergeCell ref="A31:B31"/>
    <mergeCell ref="A32:B32"/>
    <mergeCell ref="A33:B33"/>
    <mergeCell ref="A34:B34"/>
    <mergeCell ref="A35:B35"/>
    <mergeCell ref="D31:F31"/>
    <mergeCell ref="D32:F32"/>
    <mergeCell ref="D33:F33"/>
    <mergeCell ref="D34:F34"/>
    <mergeCell ref="D35:F35"/>
    <mergeCell ref="G64:H64"/>
    <mergeCell ref="A64:B64"/>
    <mergeCell ref="D64:F64"/>
    <mergeCell ref="A60:B60"/>
    <mergeCell ref="D60:F60"/>
    <mergeCell ref="G60:H60"/>
    <mergeCell ref="A63:B63"/>
    <mergeCell ref="D63:F63"/>
    <mergeCell ref="A70:B70"/>
    <mergeCell ref="A71:B71"/>
    <mergeCell ref="A78:B78"/>
    <mergeCell ref="A77:B77"/>
    <mergeCell ref="A76:B76"/>
    <mergeCell ref="A75:B75"/>
    <mergeCell ref="A74:B74"/>
    <mergeCell ref="A73:B73"/>
    <mergeCell ref="A72:B72"/>
    <mergeCell ref="G77:H77"/>
    <mergeCell ref="G76:H76"/>
    <mergeCell ref="G75:H75"/>
    <mergeCell ref="G74:H74"/>
    <mergeCell ref="G73:H73"/>
    <mergeCell ref="G72:H72"/>
    <mergeCell ref="G71:H71"/>
    <mergeCell ref="G70:H70"/>
    <mergeCell ref="D78:F78"/>
    <mergeCell ref="D77:F77"/>
    <mergeCell ref="D76:F76"/>
    <mergeCell ref="D75:F75"/>
    <mergeCell ref="D74:F74"/>
    <mergeCell ref="D73:F73"/>
    <mergeCell ref="D72:F72"/>
    <mergeCell ref="D71:F71"/>
    <mergeCell ref="D70:F70"/>
    <mergeCell ref="A87:B87"/>
    <mergeCell ref="A86:B86"/>
    <mergeCell ref="A85:B85"/>
    <mergeCell ref="A84:B84"/>
    <mergeCell ref="A83:B83"/>
    <mergeCell ref="A82:B82"/>
    <mergeCell ref="A81:B81"/>
    <mergeCell ref="A80:B80"/>
    <mergeCell ref="D87:F87"/>
    <mergeCell ref="D86:F86"/>
    <mergeCell ref="D85:F85"/>
    <mergeCell ref="D84:F84"/>
    <mergeCell ref="D83:F83"/>
    <mergeCell ref="D82:F82"/>
    <mergeCell ref="D81:F81"/>
    <mergeCell ref="D80:F80"/>
    <mergeCell ref="G87:H87"/>
    <mergeCell ref="G86:H86"/>
    <mergeCell ref="G85:H85"/>
    <mergeCell ref="G84:H84"/>
    <mergeCell ref="G83:H83"/>
    <mergeCell ref="G82:H82"/>
    <mergeCell ref="G81:H81"/>
    <mergeCell ref="G80:H80"/>
    <mergeCell ref="G78:H78"/>
    <mergeCell ref="A89:B89"/>
    <mergeCell ref="D89:F89"/>
    <mergeCell ref="G89:H89"/>
    <mergeCell ref="A90:B90"/>
    <mergeCell ref="D90:F90"/>
    <mergeCell ref="G90:H90"/>
    <mergeCell ref="A91:B91"/>
    <mergeCell ref="D91:F91"/>
    <mergeCell ref="G91:H91"/>
    <mergeCell ref="A92:B92"/>
    <mergeCell ref="D92:F92"/>
    <mergeCell ref="G92:H92"/>
    <mergeCell ref="A93:B93"/>
    <mergeCell ref="D93:F93"/>
    <mergeCell ref="G93:H93"/>
    <mergeCell ref="A94:B94"/>
    <mergeCell ref="D94:F94"/>
    <mergeCell ref="G94:H94"/>
    <mergeCell ref="A95:B95"/>
    <mergeCell ref="D95:F95"/>
    <mergeCell ref="G95:H95"/>
    <mergeCell ref="A96:B96"/>
    <mergeCell ref="D96:F96"/>
    <mergeCell ref="G96:H96"/>
    <mergeCell ref="A97:B97"/>
    <mergeCell ref="D97:F97"/>
    <mergeCell ref="G97:H97"/>
    <mergeCell ref="A98:B98"/>
    <mergeCell ref="D98:F98"/>
    <mergeCell ref="G98:H98"/>
    <mergeCell ref="A99:B99"/>
    <mergeCell ref="D99:F99"/>
    <mergeCell ref="G99:H99"/>
    <mergeCell ref="A100:B100"/>
    <mergeCell ref="D100:F100"/>
    <mergeCell ref="G100:H100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7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9.140625" style="149" customWidth="1"/>
    <col min="2" max="2" width="21.28515625" style="149" customWidth="1"/>
    <col min="3" max="3" width="11.7109375" style="149" customWidth="1"/>
    <col min="4" max="4" width="9.85546875" style="149" customWidth="1"/>
    <col min="5" max="5" width="9.140625" style="149"/>
    <col min="6" max="6" width="12.5703125" style="149" customWidth="1"/>
    <col min="7" max="7" width="5.85546875" style="149" customWidth="1"/>
    <col min="8" max="8" width="6.7109375" style="149" customWidth="1"/>
    <col min="9" max="10" width="9.140625" style="149" hidden="1" customWidth="1"/>
    <col min="11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9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9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847" t="s">
        <v>172</v>
      </c>
      <c r="B8" s="848"/>
      <c r="C8" s="848"/>
      <c r="D8" s="849" t="s">
        <v>173</v>
      </c>
      <c r="E8" s="848"/>
      <c r="F8" s="338" t="s">
        <v>174</v>
      </c>
      <c r="G8" s="850" t="s">
        <v>751</v>
      </c>
      <c r="H8" s="851"/>
    </row>
    <row r="9" spans="1:8" x14ac:dyDescent="0.25">
      <c r="A9" s="730" t="s">
        <v>1320</v>
      </c>
      <c r="B9" s="731" t="s">
        <v>1320</v>
      </c>
      <c r="C9" s="731" t="s">
        <v>1320</v>
      </c>
      <c r="D9" s="731" t="s">
        <v>239</v>
      </c>
      <c r="E9" s="731" t="s">
        <v>239</v>
      </c>
      <c r="F9" s="177">
        <f xml:space="preserve"> 'Price Index'!G11:G11</f>
        <v>0.18</v>
      </c>
      <c r="G9" s="732">
        <f>SUM('Price Index'!F77-'Price Index'!F77*'Price Index'!G11)</f>
        <v>240255.06359999999</v>
      </c>
      <c r="H9" s="733"/>
    </row>
    <row r="10" spans="1:8" x14ac:dyDescent="0.25">
      <c r="A10" s="730" t="s">
        <v>1319</v>
      </c>
      <c r="B10" s="731" t="s">
        <v>1319</v>
      </c>
      <c r="C10" s="731" t="s">
        <v>1319</v>
      </c>
      <c r="D10" s="731" t="s">
        <v>349</v>
      </c>
      <c r="E10" s="731" t="s">
        <v>349</v>
      </c>
      <c r="F10" s="177">
        <f xml:space="preserve"> F9</f>
        <v>0.18</v>
      </c>
      <c r="G10" s="732">
        <f>SUM('Price Index'!F78-'Price Index'!F78*'Price Index'!G11)</f>
        <v>277141.97640000004</v>
      </c>
      <c r="H10" s="733"/>
    </row>
    <row r="11" spans="1:8" ht="15.75" thickBot="1" x14ac:dyDescent="0.3">
      <c r="A11" s="785" t="s">
        <v>1318</v>
      </c>
      <c r="B11" s="765" t="s">
        <v>1318</v>
      </c>
      <c r="C11" s="765" t="s">
        <v>1318</v>
      </c>
      <c r="D11" s="765" t="s">
        <v>1289</v>
      </c>
      <c r="E11" s="765" t="s">
        <v>1289</v>
      </c>
      <c r="F11" s="169">
        <f xml:space="preserve"> F10</f>
        <v>0.18</v>
      </c>
      <c r="G11" s="374">
        <f>SUM('Price Index'!F79-'Price Index'!F79*'Price Index'!G11)</f>
        <v>283041.10560000001</v>
      </c>
      <c r="H11" s="729"/>
    </row>
    <row r="12" spans="1:8" ht="15.75" thickBot="1" x14ac:dyDescent="0.3"/>
    <row r="13" spans="1:8" ht="15.75" x14ac:dyDescent="0.25">
      <c r="A13" s="734" t="s">
        <v>175</v>
      </c>
      <c r="B13" s="735"/>
      <c r="C13" s="735"/>
      <c r="D13" s="735"/>
      <c r="E13" s="170"/>
      <c r="F13" s="170"/>
      <c r="G13" s="170"/>
      <c r="H13" s="171"/>
    </row>
    <row r="14" spans="1:8" x14ac:dyDescent="0.25">
      <c r="A14" s="736" t="s">
        <v>411</v>
      </c>
      <c r="B14" s="737"/>
      <c r="C14" s="737"/>
      <c r="D14" s="160"/>
      <c r="E14" s="725" t="s">
        <v>401</v>
      </c>
      <c r="F14" s="725"/>
      <c r="G14" s="725"/>
      <c r="H14" s="726"/>
    </row>
    <row r="15" spans="1:8" x14ac:dyDescent="0.25">
      <c r="A15" s="723" t="s">
        <v>414</v>
      </c>
      <c r="B15" s="724"/>
      <c r="C15" s="724"/>
      <c r="D15" s="162"/>
      <c r="E15" s="725" t="s">
        <v>402</v>
      </c>
      <c r="F15" s="725"/>
      <c r="G15" s="725"/>
      <c r="H15" s="726"/>
    </row>
    <row r="16" spans="1:8" x14ac:dyDescent="0.25">
      <c r="A16" s="723" t="s">
        <v>385</v>
      </c>
      <c r="B16" s="724"/>
      <c r="C16" s="724"/>
      <c r="D16" s="160"/>
      <c r="E16" s="725" t="s">
        <v>403</v>
      </c>
      <c r="F16" s="725"/>
      <c r="G16" s="725"/>
      <c r="H16" s="726"/>
    </row>
    <row r="17" spans="1:10" x14ac:dyDescent="0.25">
      <c r="A17" s="723" t="s">
        <v>409</v>
      </c>
      <c r="B17" s="724"/>
      <c r="C17" s="724"/>
      <c r="D17" s="163"/>
      <c r="E17" s="725" t="s">
        <v>404</v>
      </c>
      <c r="F17" s="725"/>
      <c r="G17" s="725"/>
      <c r="H17" s="726"/>
    </row>
    <row r="18" spans="1:10" x14ac:dyDescent="0.25">
      <c r="A18" s="723" t="s">
        <v>408</v>
      </c>
      <c r="B18" s="724"/>
      <c r="C18" s="724"/>
      <c r="D18" s="162"/>
      <c r="E18" s="725" t="s">
        <v>406</v>
      </c>
      <c r="F18" s="725"/>
      <c r="G18" s="725"/>
      <c r="H18" s="726"/>
    </row>
    <row r="19" spans="1:10" x14ac:dyDescent="0.25">
      <c r="A19" s="723" t="s">
        <v>412</v>
      </c>
      <c r="B19" s="724"/>
      <c r="C19" s="724"/>
      <c r="D19" s="163"/>
      <c r="E19" s="725" t="s">
        <v>405</v>
      </c>
      <c r="F19" s="725"/>
      <c r="G19" s="725"/>
      <c r="H19" s="726"/>
    </row>
    <row r="20" spans="1:10" ht="15.75" thickBot="1" x14ac:dyDescent="0.3">
      <c r="A20" s="740" t="s">
        <v>415</v>
      </c>
      <c r="B20" s="741"/>
      <c r="C20" s="741"/>
      <c r="D20" s="164"/>
      <c r="E20" s="742" t="s">
        <v>407</v>
      </c>
      <c r="F20" s="742"/>
      <c r="G20" s="742"/>
      <c r="H20" s="743"/>
    </row>
    <row r="21" spans="1:10" x14ac:dyDescent="0.25">
      <c r="A21" s="167"/>
      <c r="B21" s="167"/>
      <c r="C21" s="167"/>
      <c r="D21" s="167"/>
      <c r="E21" s="167"/>
      <c r="F21" s="172"/>
      <c r="G21" s="173"/>
      <c r="H21" s="173"/>
    </row>
    <row r="22" spans="1:10" ht="15.75" thickBot="1" x14ac:dyDescent="0.3">
      <c r="A22" s="767"/>
      <c r="B22" s="767"/>
      <c r="C22" s="767"/>
      <c r="D22" s="767"/>
      <c r="E22" s="767"/>
      <c r="F22" s="767"/>
      <c r="G22" s="767"/>
      <c r="H22" s="767"/>
    </row>
    <row r="23" spans="1:10" x14ac:dyDescent="0.25">
      <c r="A23" s="744" t="s">
        <v>205</v>
      </c>
      <c r="B23" s="745"/>
      <c r="C23" s="770" t="s">
        <v>234</v>
      </c>
      <c r="D23" s="750" t="s">
        <v>172</v>
      </c>
      <c r="E23" s="751"/>
      <c r="F23" s="745"/>
      <c r="G23" s="836" t="s">
        <v>751</v>
      </c>
      <c r="H23" s="837"/>
    </row>
    <row r="24" spans="1:10" ht="15.75" thickBot="1" x14ac:dyDescent="0.3">
      <c r="A24" s="746"/>
      <c r="B24" s="747"/>
      <c r="C24" s="814"/>
      <c r="D24" s="752"/>
      <c r="E24" s="753"/>
      <c r="F24" s="747"/>
      <c r="G24" s="838"/>
      <c r="H24" s="839"/>
    </row>
    <row r="25" spans="1:10" x14ac:dyDescent="0.25">
      <c r="A25" s="673" t="s">
        <v>863</v>
      </c>
      <c r="B25" s="645" t="s">
        <v>863</v>
      </c>
      <c r="C25" s="216" t="s">
        <v>657</v>
      </c>
      <c r="D25" s="645" t="s">
        <v>864</v>
      </c>
      <c r="E25" s="645" t="s">
        <v>864</v>
      </c>
      <c r="F25" s="645" t="s">
        <v>864</v>
      </c>
      <c r="G25" s="818">
        <f>SUM(I25-I25*J25)</f>
        <v>-2382.92</v>
      </c>
      <c r="H25" s="819"/>
      <c r="I25" s="253">
        <v>-2906</v>
      </c>
      <c r="J25" s="148">
        <f xml:space="preserve"> F9</f>
        <v>0.18</v>
      </c>
    </row>
    <row r="26" spans="1:10" x14ac:dyDescent="0.25">
      <c r="A26" s="670" t="s">
        <v>865</v>
      </c>
      <c r="B26" s="505" t="s">
        <v>865</v>
      </c>
      <c r="C26" s="245">
        <v>750</v>
      </c>
      <c r="D26" s="505" t="s">
        <v>1114</v>
      </c>
      <c r="E26" s="505" t="s">
        <v>1114</v>
      </c>
      <c r="F26" s="505" t="s">
        <v>1114</v>
      </c>
      <c r="G26" s="493">
        <f>SUM(I26-I26*J26)</f>
        <v>-673.22</v>
      </c>
      <c r="H26" s="577"/>
      <c r="I26" s="255">
        <v>-821</v>
      </c>
      <c r="J26" s="148">
        <f xml:space="preserve"> J25</f>
        <v>0.18</v>
      </c>
    </row>
    <row r="27" spans="1:10" ht="15" customHeight="1" x14ac:dyDescent="0.25">
      <c r="A27" s="670" t="s">
        <v>865</v>
      </c>
      <c r="B27" s="505" t="s">
        <v>865</v>
      </c>
      <c r="C27" s="245">
        <v>900</v>
      </c>
      <c r="D27" s="505" t="s">
        <v>917</v>
      </c>
      <c r="E27" s="505" t="s">
        <v>917</v>
      </c>
      <c r="F27" s="505" t="s">
        <v>917</v>
      </c>
      <c r="G27" s="493">
        <f t="shared" ref="G27:G44" si="0">SUM(I27-I27*J27)</f>
        <v>2665</v>
      </c>
      <c r="H27" s="577"/>
      <c r="I27" s="254">
        <v>3250</v>
      </c>
      <c r="J27" s="148">
        <f t="shared" ref="J27:J44" si="1" xml:space="preserve"> J26</f>
        <v>0.18</v>
      </c>
    </row>
    <row r="28" spans="1:10" ht="15" customHeight="1" x14ac:dyDescent="0.25">
      <c r="A28" s="670" t="s">
        <v>868</v>
      </c>
      <c r="B28" s="505" t="s">
        <v>868</v>
      </c>
      <c r="C28" s="245" t="s">
        <v>305</v>
      </c>
      <c r="D28" s="505" t="s">
        <v>306</v>
      </c>
      <c r="E28" s="505" t="s">
        <v>306</v>
      </c>
      <c r="F28" s="505" t="s">
        <v>306</v>
      </c>
      <c r="G28" s="493">
        <f t="shared" si="0"/>
        <v>1508.8</v>
      </c>
      <c r="H28" s="577"/>
      <c r="I28" s="254">
        <v>1840</v>
      </c>
      <c r="J28" s="148">
        <f t="shared" si="1"/>
        <v>0.18</v>
      </c>
    </row>
    <row r="29" spans="1:10" ht="15" customHeight="1" x14ac:dyDescent="0.25">
      <c r="A29" s="670" t="s">
        <v>918</v>
      </c>
      <c r="B29" s="505" t="s">
        <v>918</v>
      </c>
      <c r="C29" s="245" t="s">
        <v>374</v>
      </c>
      <c r="D29" s="505" t="s">
        <v>919</v>
      </c>
      <c r="E29" s="505" t="s">
        <v>919</v>
      </c>
      <c r="F29" s="505" t="s">
        <v>919</v>
      </c>
      <c r="G29" s="493">
        <f t="shared" si="0"/>
        <v>2525.6</v>
      </c>
      <c r="H29" s="577"/>
      <c r="I29" s="254">
        <v>3080</v>
      </c>
      <c r="J29" s="148">
        <f t="shared" si="1"/>
        <v>0.18</v>
      </c>
    </row>
    <row r="30" spans="1:10" ht="15" customHeight="1" x14ac:dyDescent="0.25">
      <c r="A30" s="815" t="s">
        <v>869</v>
      </c>
      <c r="B30" s="816" t="s">
        <v>869</v>
      </c>
      <c r="C30" s="215" t="s">
        <v>303</v>
      </c>
      <c r="D30" s="816" t="s">
        <v>304</v>
      </c>
      <c r="E30" s="816" t="s">
        <v>304</v>
      </c>
      <c r="F30" s="816" t="s">
        <v>304</v>
      </c>
      <c r="G30" s="493">
        <f t="shared" si="0"/>
        <v>4920</v>
      </c>
      <c r="H30" s="577"/>
      <c r="I30" s="254">
        <v>6000</v>
      </c>
      <c r="J30" s="148">
        <f t="shared" si="1"/>
        <v>0.18</v>
      </c>
    </row>
    <row r="31" spans="1:10" ht="15" customHeight="1" x14ac:dyDescent="0.25">
      <c r="A31" s="815" t="s">
        <v>870</v>
      </c>
      <c r="B31" s="816" t="s">
        <v>870</v>
      </c>
      <c r="C31" s="215" t="s">
        <v>302</v>
      </c>
      <c r="D31" s="816" t="s">
        <v>871</v>
      </c>
      <c r="E31" s="816" t="s">
        <v>871</v>
      </c>
      <c r="F31" s="816" t="s">
        <v>871</v>
      </c>
      <c r="G31" s="493">
        <f t="shared" si="0"/>
        <v>4920</v>
      </c>
      <c r="H31" s="577"/>
      <c r="I31" s="254">
        <v>6000</v>
      </c>
      <c r="J31" s="148">
        <f t="shared" si="1"/>
        <v>0.18</v>
      </c>
    </row>
    <row r="32" spans="1:10" ht="15" customHeight="1" x14ac:dyDescent="0.25">
      <c r="A32" s="815" t="s">
        <v>308</v>
      </c>
      <c r="B32" s="816" t="s">
        <v>308</v>
      </c>
      <c r="C32" s="215" t="s">
        <v>309</v>
      </c>
      <c r="D32" s="816" t="s">
        <v>308</v>
      </c>
      <c r="E32" s="816" t="s">
        <v>308</v>
      </c>
      <c r="F32" s="816" t="s">
        <v>308</v>
      </c>
      <c r="G32" s="493">
        <f t="shared" si="0"/>
        <v>590.4</v>
      </c>
      <c r="H32" s="577"/>
      <c r="I32" s="255">
        <v>720</v>
      </c>
      <c r="J32" s="148">
        <f t="shared" si="1"/>
        <v>0.18</v>
      </c>
    </row>
    <row r="33" spans="1:10" ht="15" customHeight="1" x14ac:dyDescent="0.25">
      <c r="A33" s="815" t="s">
        <v>774</v>
      </c>
      <c r="B33" s="816" t="s">
        <v>774</v>
      </c>
      <c r="C33" s="215">
        <v>110</v>
      </c>
      <c r="D33" s="816" t="s">
        <v>921</v>
      </c>
      <c r="E33" s="816" t="s">
        <v>921</v>
      </c>
      <c r="F33" s="816" t="s">
        <v>921</v>
      </c>
      <c r="G33" s="493">
        <f t="shared" si="0"/>
        <v>151.69999999999999</v>
      </c>
      <c r="H33" s="577"/>
      <c r="I33" s="255">
        <v>185</v>
      </c>
      <c r="J33" s="148">
        <f t="shared" si="1"/>
        <v>0.18</v>
      </c>
    </row>
    <row r="34" spans="1:10" x14ac:dyDescent="0.25">
      <c r="A34" s="815" t="s">
        <v>323</v>
      </c>
      <c r="B34" s="816"/>
      <c r="C34" s="215" t="s">
        <v>322</v>
      </c>
      <c r="D34" s="816" t="s">
        <v>323</v>
      </c>
      <c r="E34" s="816" t="s">
        <v>323</v>
      </c>
      <c r="F34" s="816" t="s">
        <v>323</v>
      </c>
      <c r="G34" s="493">
        <f t="shared" si="0"/>
        <v>2501</v>
      </c>
      <c r="H34" s="577"/>
      <c r="I34" s="254">
        <v>3050</v>
      </c>
      <c r="J34" s="148">
        <f t="shared" si="1"/>
        <v>0.18</v>
      </c>
    </row>
    <row r="35" spans="1:10" ht="15" customHeight="1" x14ac:dyDescent="0.25">
      <c r="A35" s="815" t="s">
        <v>538</v>
      </c>
      <c r="B35" s="816" t="s">
        <v>538</v>
      </c>
      <c r="C35" s="215" t="s">
        <v>310</v>
      </c>
      <c r="D35" s="816" t="s">
        <v>311</v>
      </c>
      <c r="E35" s="816" t="s">
        <v>311</v>
      </c>
      <c r="F35" s="816" t="s">
        <v>311</v>
      </c>
      <c r="G35" s="493">
        <f t="shared" si="0"/>
        <v>218.94</v>
      </c>
      <c r="H35" s="577"/>
      <c r="I35" s="255">
        <v>267</v>
      </c>
      <c r="J35" s="148">
        <f t="shared" si="1"/>
        <v>0.18</v>
      </c>
    </row>
    <row r="36" spans="1:10" ht="15" customHeight="1" x14ac:dyDescent="0.25">
      <c r="A36" s="815" t="s">
        <v>324</v>
      </c>
      <c r="B36" s="816" t="s">
        <v>324</v>
      </c>
      <c r="C36" s="215" t="s">
        <v>325</v>
      </c>
      <c r="D36" s="816" t="s">
        <v>324</v>
      </c>
      <c r="E36" s="816" t="s">
        <v>324</v>
      </c>
      <c r="F36" s="816" t="s">
        <v>324</v>
      </c>
      <c r="G36" s="493">
        <f t="shared" si="0"/>
        <v>2870</v>
      </c>
      <c r="H36" s="577"/>
      <c r="I36" s="254">
        <v>3500</v>
      </c>
      <c r="J36" s="148">
        <f t="shared" si="1"/>
        <v>0.18</v>
      </c>
    </row>
    <row r="37" spans="1:10" ht="15" customHeight="1" x14ac:dyDescent="0.25">
      <c r="A37" s="815" t="s">
        <v>193</v>
      </c>
      <c r="B37" s="816" t="s">
        <v>193</v>
      </c>
      <c r="C37" s="215" t="s">
        <v>194</v>
      </c>
      <c r="D37" s="816" t="s">
        <v>193</v>
      </c>
      <c r="E37" s="816" t="s">
        <v>193</v>
      </c>
      <c r="F37" s="816" t="s">
        <v>193</v>
      </c>
      <c r="G37" s="493">
        <f t="shared" si="0"/>
        <v>314.06</v>
      </c>
      <c r="H37" s="577"/>
      <c r="I37" s="255">
        <v>383</v>
      </c>
      <c r="J37" s="148">
        <f t="shared" si="1"/>
        <v>0.18</v>
      </c>
    </row>
    <row r="38" spans="1:10" ht="15" customHeight="1" x14ac:dyDescent="0.25">
      <c r="A38" s="815" t="s">
        <v>737</v>
      </c>
      <c r="B38" s="816" t="s">
        <v>737</v>
      </c>
      <c r="C38" s="215" t="s">
        <v>689</v>
      </c>
      <c r="D38" s="816" t="s">
        <v>920</v>
      </c>
      <c r="E38" s="816" t="s">
        <v>920</v>
      </c>
      <c r="F38" s="816" t="s">
        <v>920</v>
      </c>
      <c r="G38" s="493">
        <f t="shared" si="0"/>
        <v>678.14</v>
      </c>
      <c r="H38" s="577"/>
      <c r="I38" s="255">
        <v>827</v>
      </c>
      <c r="J38" s="148">
        <f t="shared" si="1"/>
        <v>0.18</v>
      </c>
    </row>
    <row r="39" spans="1:10" ht="15" customHeight="1" x14ac:dyDescent="0.25">
      <c r="A39" s="815" t="s">
        <v>872</v>
      </c>
      <c r="B39" s="816" t="s">
        <v>872</v>
      </c>
      <c r="C39" s="215" t="s">
        <v>179</v>
      </c>
      <c r="D39" s="816" t="s">
        <v>314</v>
      </c>
      <c r="E39" s="816" t="s">
        <v>314</v>
      </c>
      <c r="F39" s="816" t="s">
        <v>314</v>
      </c>
      <c r="G39" s="493">
        <f t="shared" si="0"/>
        <v>918.4</v>
      </c>
      <c r="H39" s="577"/>
      <c r="I39" s="254">
        <v>1120</v>
      </c>
      <c r="J39" s="148">
        <f t="shared" si="1"/>
        <v>0.18</v>
      </c>
    </row>
    <row r="40" spans="1:10" ht="15" customHeight="1" x14ac:dyDescent="0.25">
      <c r="A40" s="815" t="s">
        <v>873</v>
      </c>
      <c r="B40" s="816" t="s">
        <v>873</v>
      </c>
      <c r="C40" s="215" t="s">
        <v>312</v>
      </c>
      <c r="D40" s="816" t="s">
        <v>313</v>
      </c>
      <c r="E40" s="816" t="s">
        <v>313</v>
      </c>
      <c r="F40" s="816" t="s">
        <v>313</v>
      </c>
      <c r="G40" s="493">
        <f t="shared" si="0"/>
        <v>2132</v>
      </c>
      <c r="H40" s="577"/>
      <c r="I40" s="254">
        <v>2600</v>
      </c>
      <c r="J40" s="148">
        <f t="shared" si="1"/>
        <v>0.18</v>
      </c>
    </row>
    <row r="41" spans="1:10" ht="15" customHeight="1" x14ac:dyDescent="0.25">
      <c r="A41" s="815" t="s">
        <v>874</v>
      </c>
      <c r="B41" s="816" t="s">
        <v>874</v>
      </c>
      <c r="C41" s="220" t="s">
        <v>315</v>
      </c>
      <c r="D41" s="890" t="s">
        <v>316</v>
      </c>
      <c r="E41" s="890" t="s">
        <v>316</v>
      </c>
      <c r="F41" s="890" t="s">
        <v>316</v>
      </c>
      <c r="G41" s="493">
        <f t="shared" si="0"/>
        <v>557.6</v>
      </c>
      <c r="H41" s="577"/>
      <c r="I41" s="255">
        <v>680</v>
      </c>
      <c r="J41" s="148">
        <f t="shared" si="1"/>
        <v>0.18</v>
      </c>
    </row>
    <row r="42" spans="1:10" ht="15" customHeight="1" x14ac:dyDescent="0.25">
      <c r="A42" s="815" t="s">
        <v>874</v>
      </c>
      <c r="B42" s="816" t="s">
        <v>874</v>
      </c>
      <c r="C42" s="215" t="s">
        <v>317</v>
      </c>
      <c r="D42" s="816" t="s">
        <v>318</v>
      </c>
      <c r="E42" s="816" t="s">
        <v>318</v>
      </c>
      <c r="F42" s="816" t="s">
        <v>318</v>
      </c>
      <c r="G42" s="493">
        <f t="shared" si="0"/>
        <v>1115.2</v>
      </c>
      <c r="H42" s="577"/>
      <c r="I42" s="254">
        <v>1360</v>
      </c>
      <c r="J42" s="148">
        <f t="shared" si="1"/>
        <v>0.18</v>
      </c>
    </row>
    <row r="43" spans="1:10" ht="15.75" customHeight="1" x14ac:dyDescent="0.25">
      <c r="A43" s="815" t="s">
        <v>319</v>
      </c>
      <c r="B43" s="816" t="s">
        <v>319</v>
      </c>
      <c r="C43" s="215" t="s">
        <v>320</v>
      </c>
      <c r="D43" s="816" t="s">
        <v>319</v>
      </c>
      <c r="E43" s="816" t="s">
        <v>319</v>
      </c>
      <c r="F43" s="816" t="s">
        <v>319</v>
      </c>
      <c r="G43" s="493">
        <f t="shared" si="0"/>
        <v>196.8</v>
      </c>
      <c r="H43" s="577"/>
      <c r="I43" s="255">
        <v>240</v>
      </c>
      <c r="J43" s="148">
        <f t="shared" si="1"/>
        <v>0.18</v>
      </c>
    </row>
    <row r="44" spans="1:10" ht="15.75" customHeight="1" thickBot="1" x14ac:dyDescent="0.3">
      <c r="A44" s="840" t="s">
        <v>197</v>
      </c>
      <c r="B44" s="841" t="s">
        <v>197</v>
      </c>
      <c r="C44" s="217" t="s">
        <v>198</v>
      </c>
      <c r="D44" s="841" t="s">
        <v>197</v>
      </c>
      <c r="E44" s="841" t="s">
        <v>197</v>
      </c>
      <c r="F44" s="841" t="s">
        <v>197</v>
      </c>
      <c r="G44" s="828">
        <f t="shared" si="0"/>
        <v>360.8</v>
      </c>
      <c r="H44" s="829"/>
      <c r="I44" s="256">
        <v>440</v>
      </c>
      <c r="J44" s="148">
        <f t="shared" si="1"/>
        <v>0.18</v>
      </c>
    </row>
    <row r="49" spans="1:10" ht="15.75" thickBot="1" x14ac:dyDescent="0.3"/>
    <row r="50" spans="1:10" ht="15" customHeight="1" x14ac:dyDescent="0.25">
      <c r="A50" s="604" t="s">
        <v>227</v>
      </c>
      <c r="B50" s="605"/>
      <c r="C50" s="608" t="s">
        <v>234</v>
      </c>
      <c r="D50" s="610" t="s">
        <v>172</v>
      </c>
      <c r="E50" s="611"/>
      <c r="F50" s="612"/>
      <c r="G50" s="836" t="s">
        <v>751</v>
      </c>
      <c r="H50" s="837"/>
    </row>
    <row r="51" spans="1:10" ht="15" customHeight="1" thickBot="1" x14ac:dyDescent="0.3">
      <c r="A51" s="606"/>
      <c r="B51" s="607"/>
      <c r="C51" s="609"/>
      <c r="D51" s="613"/>
      <c r="E51" s="614"/>
      <c r="F51" s="615"/>
      <c r="G51" s="838"/>
      <c r="H51" s="839"/>
    </row>
    <row r="52" spans="1:10" ht="15" customHeight="1" x14ac:dyDescent="0.25">
      <c r="A52" s="673" t="s">
        <v>222</v>
      </c>
      <c r="B52" s="645" t="s">
        <v>222</v>
      </c>
      <c r="C52" s="249" t="s">
        <v>327</v>
      </c>
      <c r="D52" s="645" t="s">
        <v>222</v>
      </c>
      <c r="E52" s="645" t="s">
        <v>222</v>
      </c>
      <c r="F52" s="645" t="s">
        <v>222</v>
      </c>
      <c r="G52" s="818">
        <f>SUM(I52-I52*J52)</f>
        <v>107.13300000000001</v>
      </c>
      <c r="H52" s="819"/>
      <c r="I52" s="262">
        <v>130.65</v>
      </c>
      <c r="J52" s="148">
        <f xml:space="preserve"> F9</f>
        <v>0.18</v>
      </c>
    </row>
    <row r="53" spans="1:10" ht="15" customHeight="1" x14ac:dyDescent="0.25">
      <c r="A53" s="670" t="s">
        <v>1115</v>
      </c>
      <c r="B53" s="505" t="s">
        <v>1115</v>
      </c>
      <c r="C53" s="248">
        <v>19406024</v>
      </c>
      <c r="D53" s="505" t="s">
        <v>1115</v>
      </c>
      <c r="E53" s="505" t="s">
        <v>1115</v>
      </c>
      <c r="F53" s="505" t="s">
        <v>1115</v>
      </c>
      <c r="G53" s="493">
        <f>SUM(I53-I53*J53)</f>
        <v>15533.26</v>
      </c>
      <c r="H53" s="577"/>
      <c r="I53" s="257">
        <v>18943</v>
      </c>
      <c r="J53" s="148">
        <f xml:space="preserve"> J52</f>
        <v>0.18</v>
      </c>
    </row>
    <row r="54" spans="1:10" ht="15" customHeight="1" x14ac:dyDescent="0.25">
      <c r="A54" s="670" t="s">
        <v>1116</v>
      </c>
      <c r="B54" s="505" t="s">
        <v>1116</v>
      </c>
      <c r="C54" s="248">
        <v>7238243</v>
      </c>
      <c r="D54" s="505" t="s">
        <v>1116</v>
      </c>
      <c r="E54" s="505" t="s">
        <v>1116</v>
      </c>
      <c r="F54" s="505" t="s">
        <v>1116</v>
      </c>
      <c r="G54" s="493">
        <f t="shared" ref="G54:G67" si="2">SUM(I54-I54*J54)</f>
        <v>4553.46</v>
      </c>
      <c r="H54" s="577"/>
      <c r="I54" s="257">
        <v>5553</v>
      </c>
      <c r="J54" s="148">
        <f t="shared" ref="J54:J67" si="3" xml:space="preserve"> J53</f>
        <v>0.18</v>
      </c>
    </row>
    <row r="55" spans="1:10" ht="15" customHeight="1" x14ac:dyDescent="0.25">
      <c r="A55" s="670" t="s">
        <v>1118</v>
      </c>
      <c r="B55" s="505" t="s">
        <v>1118</v>
      </c>
      <c r="C55" s="248" t="s">
        <v>1117</v>
      </c>
      <c r="D55" s="505" t="s">
        <v>1118</v>
      </c>
      <c r="E55" s="505" t="s">
        <v>1118</v>
      </c>
      <c r="F55" s="505" t="s">
        <v>1118</v>
      </c>
      <c r="G55" s="493">
        <f t="shared" si="2"/>
        <v>9825.24</v>
      </c>
      <c r="H55" s="577"/>
      <c r="I55" s="257">
        <v>11982</v>
      </c>
      <c r="J55" s="148">
        <f t="shared" si="3"/>
        <v>0.18</v>
      </c>
    </row>
    <row r="56" spans="1:10" ht="15" customHeight="1" x14ac:dyDescent="0.25">
      <c r="A56" s="670" t="s">
        <v>1081</v>
      </c>
      <c r="B56" s="505" t="s">
        <v>1081</v>
      </c>
      <c r="C56" s="248" t="s">
        <v>1119</v>
      </c>
      <c r="D56" s="505" t="s">
        <v>1081</v>
      </c>
      <c r="E56" s="505" t="s">
        <v>1081</v>
      </c>
      <c r="F56" s="505" t="s">
        <v>1081</v>
      </c>
      <c r="G56" s="493">
        <f t="shared" si="2"/>
        <v>9730.94</v>
      </c>
      <c r="H56" s="577"/>
      <c r="I56" s="257">
        <v>11867</v>
      </c>
      <c r="J56" s="148">
        <f t="shared" si="3"/>
        <v>0.18</v>
      </c>
    </row>
    <row r="57" spans="1:10" ht="15" customHeight="1" x14ac:dyDescent="0.25">
      <c r="A57" s="670" t="s">
        <v>1083</v>
      </c>
      <c r="B57" s="505" t="s">
        <v>1083</v>
      </c>
      <c r="C57" s="248" t="s">
        <v>1120</v>
      </c>
      <c r="D57" s="505" t="s">
        <v>1083</v>
      </c>
      <c r="E57" s="505" t="s">
        <v>1083</v>
      </c>
      <c r="F57" s="505" t="s">
        <v>1083</v>
      </c>
      <c r="G57" s="493">
        <f t="shared" si="2"/>
        <v>9730.94</v>
      </c>
      <c r="H57" s="577"/>
      <c r="I57" s="257">
        <v>11867</v>
      </c>
      <c r="J57" s="148">
        <f t="shared" si="3"/>
        <v>0.18</v>
      </c>
    </row>
    <row r="58" spans="1:10" ht="15" customHeight="1" x14ac:dyDescent="0.25">
      <c r="A58" s="670" t="s">
        <v>1121</v>
      </c>
      <c r="B58" s="505" t="s">
        <v>1121</v>
      </c>
      <c r="C58" s="248" t="s">
        <v>416</v>
      </c>
      <c r="D58" s="505" t="s">
        <v>1121</v>
      </c>
      <c r="E58" s="505" t="s">
        <v>1121</v>
      </c>
      <c r="F58" s="505" t="s">
        <v>1121</v>
      </c>
      <c r="G58" s="493">
        <f t="shared" si="2"/>
        <v>6978.2</v>
      </c>
      <c r="H58" s="577"/>
      <c r="I58" s="257">
        <v>8510</v>
      </c>
      <c r="J58" s="148">
        <f t="shared" si="3"/>
        <v>0.18</v>
      </c>
    </row>
    <row r="59" spans="1:10" ht="15" customHeight="1" x14ac:dyDescent="0.25">
      <c r="A59" s="670" t="s">
        <v>1123</v>
      </c>
      <c r="B59" s="505" t="s">
        <v>1123</v>
      </c>
      <c r="C59" s="248" t="s">
        <v>1122</v>
      </c>
      <c r="D59" s="505" t="s">
        <v>1123</v>
      </c>
      <c r="E59" s="505" t="s">
        <v>1123</v>
      </c>
      <c r="F59" s="505" t="s">
        <v>1123</v>
      </c>
      <c r="G59" s="493">
        <f t="shared" si="2"/>
        <v>6978.2</v>
      </c>
      <c r="H59" s="577"/>
      <c r="I59" s="257">
        <v>8510</v>
      </c>
      <c r="J59" s="148">
        <f t="shared" si="3"/>
        <v>0.18</v>
      </c>
    </row>
    <row r="60" spans="1:10" ht="15" customHeight="1" x14ac:dyDescent="0.25">
      <c r="A60" s="670" t="s">
        <v>1124</v>
      </c>
      <c r="B60" s="505" t="s">
        <v>1124</v>
      </c>
      <c r="C60" s="248" t="s">
        <v>417</v>
      </c>
      <c r="D60" s="505" t="s">
        <v>1124</v>
      </c>
      <c r="E60" s="505" t="s">
        <v>1124</v>
      </c>
      <c r="F60" s="505" t="s">
        <v>1124</v>
      </c>
      <c r="G60" s="493">
        <f t="shared" si="2"/>
        <v>8075.3600000000006</v>
      </c>
      <c r="H60" s="577"/>
      <c r="I60" s="257">
        <v>9848</v>
      </c>
      <c r="J60" s="148">
        <f t="shared" si="3"/>
        <v>0.18</v>
      </c>
    </row>
    <row r="61" spans="1:10" ht="15" customHeight="1" x14ac:dyDescent="0.25">
      <c r="A61" s="670" t="s">
        <v>1126</v>
      </c>
      <c r="B61" s="505" t="s">
        <v>1126</v>
      </c>
      <c r="C61" s="248" t="s">
        <v>1125</v>
      </c>
      <c r="D61" s="505" t="s">
        <v>1126</v>
      </c>
      <c r="E61" s="505" t="s">
        <v>1126</v>
      </c>
      <c r="F61" s="505" t="s">
        <v>1126</v>
      </c>
      <c r="G61" s="493">
        <f t="shared" si="2"/>
        <v>8075.3600000000006</v>
      </c>
      <c r="H61" s="577"/>
      <c r="I61" s="257">
        <v>9848</v>
      </c>
      <c r="J61" s="148">
        <f t="shared" si="3"/>
        <v>0.18</v>
      </c>
    </row>
    <row r="62" spans="1:10" ht="15" customHeight="1" x14ac:dyDescent="0.25">
      <c r="A62" s="670" t="s">
        <v>1127</v>
      </c>
      <c r="B62" s="505" t="s">
        <v>1127</v>
      </c>
      <c r="C62" s="248" t="s">
        <v>418</v>
      </c>
      <c r="D62" s="505" t="s">
        <v>1127</v>
      </c>
      <c r="E62" s="505" t="s">
        <v>1127</v>
      </c>
      <c r="F62" s="505" t="s">
        <v>1127</v>
      </c>
      <c r="G62" s="493">
        <f t="shared" si="2"/>
        <v>8616.56</v>
      </c>
      <c r="H62" s="577"/>
      <c r="I62" s="257">
        <v>10508</v>
      </c>
      <c r="J62" s="148">
        <f t="shared" si="3"/>
        <v>0.18</v>
      </c>
    </row>
    <row r="63" spans="1:10" ht="15" customHeight="1" x14ac:dyDescent="0.25">
      <c r="A63" s="670" t="s">
        <v>1129</v>
      </c>
      <c r="B63" s="505" t="s">
        <v>1129</v>
      </c>
      <c r="C63" s="248" t="s">
        <v>1128</v>
      </c>
      <c r="D63" s="505" t="s">
        <v>1129</v>
      </c>
      <c r="E63" s="505" t="s">
        <v>1129</v>
      </c>
      <c r="F63" s="505" t="s">
        <v>1129</v>
      </c>
      <c r="G63" s="493">
        <f t="shared" si="2"/>
        <v>8616.56</v>
      </c>
      <c r="H63" s="577"/>
      <c r="I63" s="257">
        <v>10508</v>
      </c>
      <c r="J63" s="148">
        <f t="shared" si="3"/>
        <v>0.18</v>
      </c>
    </row>
    <row r="64" spans="1:10" x14ac:dyDescent="0.25">
      <c r="A64" s="670" t="s">
        <v>1130</v>
      </c>
      <c r="B64" s="505" t="s">
        <v>1130</v>
      </c>
      <c r="C64" s="248" t="s">
        <v>419</v>
      </c>
      <c r="D64" s="505" t="s">
        <v>1130</v>
      </c>
      <c r="E64" s="505" t="s">
        <v>1130</v>
      </c>
      <c r="F64" s="505" t="s">
        <v>1130</v>
      </c>
      <c r="G64" s="493">
        <f t="shared" si="2"/>
        <v>9330.7800000000007</v>
      </c>
      <c r="H64" s="577"/>
      <c r="I64" s="257">
        <v>11379</v>
      </c>
      <c r="J64" s="148">
        <f t="shared" si="3"/>
        <v>0.18</v>
      </c>
    </row>
    <row r="65" spans="1:10" x14ac:dyDescent="0.25">
      <c r="A65" s="670" t="s">
        <v>1132</v>
      </c>
      <c r="B65" s="505" t="s">
        <v>1132</v>
      </c>
      <c r="C65" s="248" t="s">
        <v>1131</v>
      </c>
      <c r="D65" s="505" t="s">
        <v>1132</v>
      </c>
      <c r="E65" s="505" t="s">
        <v>1132</v>
      </c>
      <c r="F65" s="505" t="s">
        <v>1132</v>
      </c>
      <c r="G65" s="493">
        <f t="shared" si="2"/>
        <v>9330.7800000000007</v>
      </c>
      <c r="H65" s="577"/>
      <c r="I65" s="257">
        <v>11379</v>
      </c>
      <c r="J65" s="148">
        <f t="shared" si="3"/>
        <v>0.18</v>
      </c>
    </row>
    <row r="66" spans="1:10" x14ac:dyDescent="0.25">
      <c r="A66" s="670" t="s">
        <v>1133</v>
      </c>
      <c r="B66" s="505" t="s">
        <v>1133</v>
      </c>
      <c r="C66" s="248" t="s">
        <v>612</v>
      </c>
      <c r="D66" s="505" t="s">
        <v>1133</v>
      </c>
      <c r="E66" s="505" t="s">
        <v>1133</v>
      </c>
      <c r="F66" s="505" t="s">
        <v>1133</v>
      </c>
      <c r="G66" s="493">
        <f t="shared" si="2"/>
        <v>10026.14</v>
      </c>
      <c r="H66" s="577"/>
      <c r="I66" s="257">
        <v>12227</v>
      </c>
      <c r="J66" s="148">
        <f t="shared" si="3"/>
        <v>0.18</v>
      </c>
    </row>
    <row r="67" spans="1:10" ht="15.75" thickBot="1" x14ac:dyDescent="0.3">
      <c r="A67" s="698" t="s">
        <v>1135</v>
      </c>
      <c r="B67" s="555" t="s">
        <v>1135</v>
      </c>
      <c r="C67" s="250" t="s">
        <v>1134</v>
      </c>
      <c r="D67" s="555" t="s">
        <v>1135</v>
      </c>
      <c r="E67" s="555" t="s">
        <v>1135</v>
      </c>
      <c r="F67" s="555" t="s">
        <v>1135</v>
      </c>
      <c r="G67" s="828">
        <f t="shared" si="2"/>
        <v>10026.14</v>
      </c>
      <c r="H67" s="829"/>
      <c r="I67" s="258">
        <v>12227</v>
      </c>
      <c r="J67" s="148">
        <f t="shared" si="3"/>
        <v>0.18</v>
      </c>
    </row>
  </sheetData>
  <mergeCells count="149">
    <mergeCell ref="D1:H2"/>
    <mergeCell ref="D4:H4"/>
    <mergeCell ref="D6:H6"/>
    <mergeCell ref="A8:C8"/>
    <mergeCell ref="D8:E8"/>
    <mergeCell ref="G8:H8"/>
    <mergeCell ref="A15:C15"/>
    <mergeCell ref="E15:H15"/>
    <mergeCell ref="A16:C16"/>
    <mergeCell ref="E16:H16"/>
    <mergeCell ref="A10:C10"/>
    <mergeCell ref="D10:E10"/>
    <mergeCell ref="G10:H10"/>
    <mergeCell ref="A11:C11"/>
    <mergeCell ref="D11:E11"/>
    <mergeCell ref="G11:H11"/>
    <mergeCell ref="A17:C17"/>
    <mergeCell ref="E17:H17"/>
    <mergeCell ref="A9:C9"/>
    <mergeCell ref="D9:E9"/>
    <mergeCell ref="G9:H9"/>
    <mergeCell ref="A13:D13"/>
    <mergeCell ref="A14:C14"/>
    <mergeCell ref="E14:H14"/>
    <mergeCell ref="A22:D22"/>
    <mergeCell ref="E22:F22"/>
    <mergeCell ref="G22:H22"/>
    <mergeCell ref="A23:B24"/>
    <mergeCell ref="C23:C24"/>
    <mergeCell ref="D23:F24"/>
    <mergeCell ref="G23:H24"/>
    <mergeCell ref="A18:C18"/>
    <mergeCell ref="E18:H18"/>
    <mergeCell ref="A19:C19"/>
    <mergeCell ref="E19:H19"/>
    <mergeCell ref="A20:C20"/>
    <mergeCell ref="E20:H20"/>
    <mergeCell ref="A25:B25"/>
    <mergeCell ref="D25:F25"/>
    <mergeCell ref="G25:H25"/>
    <mergeCell ref="A26:B26"/>
    <mergeCell ref="D26:F26"/>
    <mergeCell ref="G26:H26"/>
    <mergeCell ref="A31:B31"/>
    <mergeCell ref="D31:F31"/>
    <mergeCell ref="G31:H31"/>
    <mergeCell ref="A27:B27"/>
    <mergeCell ref="D27:F27"/>
    <mergeCell ref="G27:H27"/>
    <mergeCell ref="A28:B28"/>
    <mergeCell ref="D28:F28"/>
    <mergeCell ref="G28:H28"/>
    <mergeCell ref="A32:B32"/>
    <mergeCell ref="D32:F32"/>
    <mergeCell ref="G32:H32"/>
    <mergeCell ref="A29:B29"/>
    <mergeCell ref="D29:F29"/>
    <mergeCell ref="G29:H29"/>
    <mergeCell ref="A30:B30"/>
    <mergeCell ref="D30:F30"/>
    <mergeCell ref="G30:H30"/>
    <mergeCell ref="A35:B35"/>
    <mergeCell ref="D35:F35"/>
    <mergeCell ref="G35:H35"/>
    <mergeCell ref="A37:B37"/>
    <mergeCell ref="D37:F37"/>
    <mergeCell ref="G37:H37"/>
    <mergeCell ref="A33:B33"/>
    <mergeCell ref="D33:F33"/>
    <mergeCell ref="G33:H33"/>
    <mergeCell ref="A34:B34"/>
    <mergeCell ref="D34:F34"/>
    <mergeCell ref="G34:H34"/>
    <mergeCell ref="A36:B36"/>
    <mergeCell ref="D36:F36"/>
    <mergeCell ref="G36:H36"/>
    <mergeCell ref="A41:B41"/>
    <mergeCell ref="D41:F41"/>
    <mergeCell ref="G41:H41"/>
    <mergeCell ref="A38:B38"/>
    <mergeCell ref="D38:F38"/>
    <mergeCell ref="G38:H38"/>
    <mergeCell ref="A39:B39"/>
    <mergeCell ref="D39:F39"/>
    <mergeCell ref="G39:H39"/>
    <mergeCell ref="A40:B40"/>
    <mergeCell ref="D40:F40"/>
    <mergeCell ref="G40:H40"/>
    <mergeCell ref="A61:B61"/>
    <mergeCell ref="D61:F61"/>
    <mergeCell ref="G61:H61"/>
    <mergeCell ref="A63:B63"/>
    <mergeCell ref="D63:F63"/>
    <mergeCell ref="G63:H63"/>
    <mergeCell ref="A59:B59"/>
    <mergeCell ref="D59:F59"/>
    <mergeCell ref="G59:H59"/>
    <mergeCell ref="A60:B60"/>
    <mergeCell ref="D60:F60"/>
    <mergeCell ref="G60:H60"/>
    <mergeCell ref="G62:H62"/>
    <mergeCell ref="D62:F62"/>
    <mergeCell ref="A62:B62"/>
    <mergeCell ref="A57:B57"/>
    <mergeCell ref="D57:F57"/>
    <mergeCell ref="G57:H57"/>
    <mergeCell ref="A58:B58"/>
    <mergeCell ref="D58:F58"/>
    <mergeCell ref="G58:H58"/>
    <mergeCell ref="A52:B52"/>
    <mergeCell ref="D52:F52"/>
    <mergeCell ref="G52:H52"/>
    <mergeCell ref="A55:B55"/>
    <mergeCell ref="D55:F55"/>
    <mergeCell ref="G55:H55"/>
    <mergeCell ref="A56:B56"/>
    <mergeCell ref="D56:F56"/>
    <mergeCell ref="G56:H56"/>
    <mergeCell ref="A53:B53"/>
    <mergeCell ref="D53:F53"/>
    <mergeCell ref="G53:H53"/>
    <mergeCell ref="A54:B54"/>
    <mergeCell ref="D54:F54"/>
    <mergeCell ref="G54:H54"/>
    <mergeCell ref="A42:B42"/>
    <mergeCell ref="D42:F42"/>
    <mergeCell ref="G42:H42"/>
    <mergeCell ref="A43:B43"/>
    <mergeCell ref="D43:F43"/>
    <mergeCell ref="G43:H43"/>
    <mergeCell ref="A50:B51"/>
    <mergeCell ref="C50:C51"/>
    <mergeCell ref="D50:F51"/>
    <mergeCell ref="G50:H51"/>
    <mergeCell ref="A44:B44"/>
    <mergeCell ref="D44:F44"/>
    <mergeCell ref="G44:H44"/>
    <mergeCell ref="A67:B67"/>
    <mergeCell ref="D67:F67"/>
    <mergeCell ref="G67:H67"/>
    <mergeCell ref="A64:B64"/>
    <mergeCell ref="D64:F64"/>
    <mergeCell ref="G64:H64"/>
    <mergeCell ref="A65:B65"/>
    <mergeCell ref="D65:F65"/>
    <mergeCell ref="G65:H65"/>
    <mergeCell ref="A66:B66"/>
    <mergeCell ref="D66:F66"/>
    <mergeCell ref="G66:H66"/>
  </mergeCells>
  <pageMargins left="0.7" right="0.7" top="0.75" bottom="0.75" header="0.3" footer="0.3"/>
  <pageSetup orientation="portrait" r:id="rId1"/>
  <headerFooter>
    <oddHeader>&amp;C&amp;16DOOSAN INFRACORE CONSTRUCTION EQUIPMENT PRICE PAGES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8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9.140625" style="149" customWidth="1"/>
    <col min="2" max="2" width="20.140625" style="149" customWidth="1"/>
    <col min="3" max="3" width="11.7109375" style="149" customWidth="1"/>
    <col min="4" max="4" width="9.85546875" style="149" customWidth="1"/>
    <col min="5" max="5" width="9.140625" style="149"/>
    <col min="6" max="6" width="10.5703125" style="149" customWidth="1"/>
    <col min="7" max="7" width="5.85546875" style="149" customWidth="1"/>
    <col min="8" max="8" width="8.7109375" style="149" customWidth="1"/>
    <col min="9" max="10" width="9.140625" style="149" hidden="1" customWidth="1"/>
    <col min="11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3.5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3.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ht="15.75" thickBot="1" x14ac:dyDescent="0.3">
      <c r="A8" s="891" t="s">
        <v>172</v>
      </c>
      <c r="B8" s="892"/>
      <c r="C8" s="892"/>
      <c r="D8" s="892" t="s">
        <v>173</v>
      </c>
      <c r="E8" s="892"/>
      <c r="F8" s="353" t="s">
        <v>174</v>
      </c>
      <c r="G8" s="893" t="s">
        <v>751</v>
      </c>
      <c r="H8" s="894"/>
    </row>
    <row r="9" spans="1:8" x14ac:dyDescent="0.25">
      <c r="A9" s="895" t="str">
        <f xml:space="preserve"> 'Price Index'!A80:D80</f>
        <v>DX490LC-5 No Front Excavator</v>
      </c>
      <c r="B9" s="896"/>
      <c r="C9" s="896"/>
      <c r="D9" s="896" t="str">
        <f xml:space="preserve"> 'Price Index'!E80</f>
        <v>US-10</v>
      </c>
      <c r="E9" s="896"/>
      <c r="F9" s="352">
        <f xml:space="preserve"> 'Price Index'!G11:G11</f>
        <v>0.18</v>
      </c>
      <c r="G9" s="375">
        <f>'Price Index'!F80-('Price Index'!F80*'Price Index'!G11)</f>
        <v>330552.66000000003</v>
      </c>
      <c r="H9" s="897"/>
    </row>
    <row r="10" spans="1:8" x14ac:dyDescent="0.25">
      <c r="A10" s="895" t="str">
        <f xml:space="preserve"> 'Price Index'!A81:D81</f>
        <v>DX490LC-5 Standard Excavator</v>
      </c>
      <c r="B10" s="896"/>
      <c r="C10" s="896"/>
      <c r="D10" s="896" t="str">
        <f xml:space="preserve"> 'Price Index'!E81</f>
        <v>US-20</v>
      </c>
      <c r="E10" s="896"/>
      <c r="F10" s="177">
        <f xml:space="preserve"> F9</f>
        <v>0.18</v>
      </c>
      <c r="G10" s="732">
        <f>'Price Index'!F81-('Price Index'!F81*'Price Index'!G11)</f>
        <v>371730.45240000001</v>
      </c>
      <c r="H10" s="733"/>
    </row>
    <row r="11" spans="1:8" ht="15.75" thickBot="1" x14ac:dyDescent="0.3">
      <c r="A11" s="895" t="str">
        <f xml:space="preserve"> 'Price Index'!A82:D82</f>
        <v>DX490LC-5 Long Arm Excavator</v>
      </c>
      <c r="B11" s="896"/>
      <c r="C11" s="896"/>
      <c r="D11" s="896" t="str">
        <f xml:space="preserve"> 'Price Index'!E82</f>
        <v>US-30</v>
      </c>
      <c r="E11" s="896"/>
      <c r="F11" s="169">
        <f xml:space="preserve"> F10</f>
        <v>0.18</v>
      </c>
      <c r="G11" s="374">
        <f>'Price Index'!F82-('Price Index'!F82*'Price Index'!G11)</f>
        <v>372646.9828</v>
      </c>
      <c r="H11" s="729"/>
    </row>
    <row r="12" spans="1:8" ht="15.75" thickBot="1" x14ac:dyDescent="0.3"/>
    <row r="13" spans="1:8" ht="15.75" x14ac:dyDescent="0.25">
      <c r="A13" s="734" t="s">
        <v>175</v>
      </c>
      <c r="B13" s="735"/>
      <c r="C13" s="735"/>
      <c r="D13" s="735"/>
      <c r="E13" s="170"/>
      <c r="F13" s="170"/>
      <c r="G13" s="170"/>
      <c r="H13" s="171"/>
    </row>
    <row r="14" spans="1:8" x14ac:dyDescent="0.25">
      <c r="A14" s="736" t="s">
        <v>420</v>
      </c>
      <c r="B14" s="737"/>
      <c r="C14" s="737"/>
      <c r="D14" s="160"/>
      <c r="E14" s="725" t="s">
        <v>428</v>
      </c>
      <c r="F14" s="725"/>
      <c r="G14" s="725"/>
      <c r="H14" s="726"/>
    </row>
    <row r="15" spans="1:8" x14ac:dyDescent="0.25">
      <c r="A15" s="723" t="s">
        <v>424</v>
      </c>
      <c r="B15" s="724"/>
      <c r="C15" s="724"/>
      <c r="D15" s="162"/>
      <c r="E15" s="725" t="s">
        <v>402</v>
      </c>
      <c r="F15" s="725"/>
      <c r="G15" s="725"/>
      <c r="H15" s="726"/>
    </row>
    <row r="16" spans="1:8" x14ac:dyDescent="0.25">
      <c r="A16" s="723" t="s">
        <v>385</v>
      </c>
      <c r="B16" s="724"/>
      <c r="C16" s="724"/>
      <c r="D16" s="160"/>
      <c r="E16" s="725" t="s">
        <v>403</v>
      </c>
      <c r="F16" s="725"/>
      <c r="G16" s="725"/>
      <c r="H16" s="726"/>
    </row>
    <row r="17" spans="1:10" x14ac:dyDescent="0.25">
      <c r="A17" s="723" t="s">
        <v>425</v>
      </c>
      <c r="B17" s="724"/>
      <c r="C17" s="724"/>
      <c r="D17" s="163"/>
      <c r="E17" s="725" t="s">
        <v>404</v>
      </c>
      <c r="F17" s="725"/>
      <c r="G17" s="725"/>
      <c r="H17" s="726"/>
    </row>
    <row r="18" spans="1:10" x14ac:dyDescent="0.25">
      <c r="A18" s="723" t="s">
        <v>408</v>
      </c>
      <c r="B18" s="724"/>
      <c r="C18" s="724"/>
      <c r="D18" s="162"/>
      <c r="E18" s="725" t="s">
        <v>406</v>
      </c>
      <c r="F18" s="725"/>
      <c r="G18" s="725"/>
      <c r="H18" s="726"/>
    </row>
    <row r="19" spans="1:10" x14ac:dyDescent="0.25">
      <c r="A19" s="723" t="s">
        <v>427</v>
      </c>
      <c r="B19" s="724"/>
      <c r="C19" s="724"/>
      <c r="D19" s="163"/>
      <c r="E19" s="725" t="s">
        <v>405</v>
      </c>
      <c r="F19" s="725"/>
      <c r="G19" s="725"/>
      <c r="H19" s="726"/>
    </row>
    <row r="20" spans="1:10" ht="15.75" thickBot="1" x14ac:dyDescent="0.3">
      <c r="A20" s="740" t="s">
        <v>426</v>
      </c>
      <c r="B20" s="741"/>
      <c r="C20" s="741"/>
      <c r="D20" s="164"/>
      <c r="E20" s="742" t="s">
        <v>407</v>
      </c>
      <c r="F20" s="742"/>
      <c r="G20" s="742"/>
      <c r="H20" s="743"/>
    </row>
    <row r="21" spans="1:10" x14ac:dyDescent="0.25">
      <c r="A21" s="167"/>
      <c r="B21" s="167"/>
      <c r="C21" s="167"/>
      <c r="D21" s="167"/>
      <c r="E21" s="167"/>
      <c r="F21" s="172"/>
      <c r="G21" s="173"/>
      <c r="H21" s="173"/>
    </row>
    <row r="22" spans="1:10" ht="15.75" thickBot="1" x14ac:dyDescent="0.3">
      <c r="A22" s="767"/>
      <c r="B22" s="767"/>
      <c r="C22" s="767"/>
      <c r="D22" s="767"/>
      <c r="E22" s="767"/>
      <c r="F22" s="767"/>
      <c r="G22" s="767"/>
      <c r="H22" s="767"/>
    </row>
    <row r="23" spans="1:10" x14ac:dyDescent="0.25">
      <c r="A23" s="744" t="s">
        <v>205</v>
      </c>
      <c r="B23" s="745"/>
      <c r="C23" s="770" t="s">
        <v>234</v>
      </c>
      <c r="D23" s="750" t="s">
        <v>172</v>
      </c>
      <c r="E23" s="751"/>
      <c r="F23" s="745"/>
      <c r="G23" s="836" t="s">
        <v>751</v>
      </c>
      <c r="H23" s="837"/>
    </row>
    <row r="24" spans="1:10" ht="15.75" thickBot="1" x14ac:dyDescent="0.3">
      <c r="A24" s="746"/>
      <c r="B24" s="747"/>
      <c r="C24" s="814"/>
      <c r="D24" s="752"/>
      <c r="E24" s="753"/>
      <c r="F24" s="747"/>
      <c r="G24" s="838"/>
      <c r="H24" s="839"/>
    </row>
    <row r="25" spans="1:10" x14ac:dyDescent="0.25">
      <c r="A25" s="673" t="s">
        <v>863</v>
      </c>
      <c r="B25" s="645" t="s">
        <v>863</v>
      </c>
      <c r="C25" s="216" t="s">
        <v>657</v>
      </c>
      <c r="D25" s="645" t="s">
        <v>864</v>
      </c>
      <c r="E25" s="645" t="s">
        <v>864</v>
      </c>
      <c r="F25" s="645" t="s">
        <v>864</v>
      </c>
      <c r="G25" s="818">
        <f>SUM(I25-I25*J25)</f>
        <v>-2590.38</v>
      </c>
      <c r="H25" s="819"/>
      <c r="I25" s="253">
        <v>-3159</v>
      </c>
      <c r="J25" s="148">
        <f xml:space="preserve"> F9</f>
        <v>0.18</v>
      </c>
    </row>
    <row r="26" spans="1:10" x14ac:dyDescent="0.25">
      <c r="A26" s="670" t="s">
        <v>865</v>
      </c>
      <c r="B26" s="505" t="s">
        <v>865</v>
      </c>
      <c r="C26" s="245">
        <v>750</v>
      </c>
      <c r="D26" s="505" t="s">
        <v>1114</v>
      </c>
      <c r="E26" s="505" t="s">
        <v>1114</v>
      </c>
      <c r="F26" s="505" t="s">
        <v>1114</v>
      </c>
      <c r="G26" s="493">
        <f>SUM(I26-I26*J26)</f>
        <v>-1312</v>
      </c>
      <c r="H26" s="577"/>
      <c r="I26" s="254">
        <v>-1600</v>
      </c>
      <c r="J26" s="148">
        <f xml:space="preserve"> J25</f>
        <v>0.18</v>
      </c>
    </row>
    <row r="27" spans="1:10" ht="15" customHeight="1" x14ac:dyDescent="0.25">
      <c r="A27" s="670" t="s">
        <v>865</v>
      </c>
      <c r="B27" s="505" t="s">
        <v>865</v>
      </c>
      <c r="C27" s="245">
        <v>800</v>
      </c>
      <c r="D27" s="505" t="s">
        <v>916</v>
      </c>
      <c r="E27" s="505" t="s">
        <v>916</v>
      </c>
      <c r="F27" s="505" t="s">
        <v>916</v>
      </c>
      <c r="G27" s="493">
        <f t="shared" ref="G27:G44" si="0">SUM(I27-I27*J27)</f>
        <v>-874.94</v>
      </c>
      <c r="H27" s="577"/>
      <c r="I27" s="254">
        <v>-1067</v>
      </c>
      <c r="J27" s="148">
        <f t="shared" ref="J27:J44" si="1" xml:space="preserve"> J26</f>
        <v>0.18</v>
      </c>
    </row>
    <row r="28" spans="1:10" ht="15" customHeight="1" x14ac:dyDescent="0.25">
      <c r="A28" s="670" t="s">
        <v>774</v>
      </c>
      <c r="B28" s="505" t="s">
        <v>774</v>
      </c>
      <c r="C28" s="245" t="s">
        <v>322</v>
      </c>
      <c r="D28" s="505" t="s">
        <v>323</v>
      </c>
      <c r="E28" s="505" t="s">
        <v>323</v>
      </c>
      <c r="F28" s="505" t="s">
        <v>323</v>
      </c>
      <c r="G28" s="493">
        <f t="shared" si="0"/>
        <v>2501</v>
      </c>
      <c r="H28" s="577"/>
      <c r="I28" s="254">
        <v>3050</v>
      </c>
      <c r="J28" s="148">
        <f t="shared" si="1"/>
        <v>0.18</v>
      </c>
    </row>
    <row r="29" spans="1:10" ht="15" customHeight="1" x14ac:dyDescent="0.25">
      <c r="A29" s="670" t="s">
        <v>921</v>
      </c>
      <c r="B29" s="505"/>
      <c r="C29" s="245">
        <v>110</v>
      </c>
      <c r="D29" s="505" t="s">
        <v>921</v>
      </c>
      <c r="E29" s="505" t="s">
        <v>921</v>
      </c>
      <c r="F29" s="505" t="s">
        <v>921</v>
      </c>
      <c r="G29" s="493">
        <f t="shared" si="0"/>
        <v>151.69999999999999</v>
      </c>
      <c r="H29" s="577"/>
      <c r="I29" s="255">
        <v>185</v>
      </c>
      <c r="J29" s="148">
        <f t="shared" si="1"/>
        <v>0.18</v>
      </c>
    </row>
    <row r="30" spans="1:10" ht="15" customHeight="1" x14ac:dyDescent="0.25">
      <c r="A30" s="815" t="s">
        <v>918</v>
      </c>
      <c r="B30" s="816" t="s">
        <v>918</v>
      </c>
      <c r="C30" s="215" t="s">
        <v>374</v>
      </c>
      <c r="D30" s="816" t="s">
        <v>919</v>
      </c>
      <c r="E30" s="816" t="s">
        <v>919</v>
      </c>
      <c r="F30" s="816" t="s">
        <v>919</v>
      </c>
      <c r="G30" s="493">
        <f t="shared" si="0"/>
        <v>2525.6</v>
      </c>
      <c r="H30" s="577"/>
      <c r="I30" s="254">
        <v>3080</v>
      </c>
      <c r="J30" s="148">
        <f t="shared" si="1"/>
        <v>0.18</v>
      </c>
    </row>
    <row r="31" spans="1:10" ht="15" customHeight="1" x14ac:dyDescent="0.25">
      <c r="A31" s="815" t="s">
        <v>868</v>
      </c>
      <c r="B31" s="816" t="s">
        <v>868</v>
      </c>
      <c r="C31" s="215" t="s">
        <v>305</v>
      </c>
      <c r="D31" s="816" t="s">
        <v>306</v>
      </c>
      <c r="E31" s="816" t="s">
        <v>306</v>
      </c>
      <c r="F31" s="816" t="s">
        <v>306</v>
      </c>
      <c r="G31" s="493">
        <f t="shared" si="0"/>
        <v>2263.1999999999998</v>
      </c>
      <c r="H31" s="577"/>
      <c r="I31" s="254">
        <v>2760</v>
      </c>
      <c r="J31" s="148">
        <f t="shared" si="1"/>
        <v>0.18</v>
      </c>
    </row>
    <row r="32" spans="1:10" ht="15" customHeight="1" x14ac:dyDescent="0.25">
      <c r="A32" s="815" t="s">
        <v>870</v>
      </c>
      <c r="B32" s="816" t="s">
        <v>870</v>
      </c>
      <c r="C32" s="215" t="s">
        <v>302</v>
      </c>
      <c r="D32" s="816" t="s">
        <v>871</v>
      </c>
      <c r="E32" s="816" t="s">
        <v>871</v>
      </c>
      <c r="F32" s="816" t="s">
        <v>871</v>
      </c>
      <c r="G32" s="493">
        <f t="shared" si="0"/>
        <v>4920</v>
      </c>
      <c r="H32" s="577"/>
      <c r="I32" s="254">
        <v>6000</v>
      </c>
      <c r="J32" s="148">
        <f t="shared" si="1"/>
        <v>0.18</v>
      </c>
    </row>
    <row r="33" spans="1:10" ht="15" customHeight="1" x14ac:dyDescent="0.25">
      <c r="A33" s="815" t="s">
        <v>869</v>
      </c>
      <c r="B33" s="816" t="s">
        <v>869</v>
      </c>
      <c r="C33" s="215" t="s">
        <v>303</v>
      </c>
      <c r="D33" s="816" t="s">
        <v>304</v>
      </c>
      <c r="E33" s="816" t="s">
        <v>304</v>
      </c>
      <c r="F33" s="816" t="s">
        <v>304</v>
      </c>
      <c r="G33" s="493">
        <f t="shared" si="0"/>
        <v>4920</v>
      </c>
      <c r="H33" s="577"/>
      <c r="I33" s="254">
        <v>6000</v>
      </c>
      <c r="J33" s="148">
        <f t="shared" si="1"/>
        <v>0.18</v>
      </c>
    </row>
    <row r="34" spans="1:10" x14ac:dyDescent="0.25">
      <c r="A34" s="815" t="s">
        <v>308</v>
      </c>
      <c r="B34" s="816" t="s">
        <v>308</v>
      </c>
      <c r="C34" s="215" t="s">
        <v>309</v>
      </c>
      <c r="D34" s="816" t="s">
        <v>308</v>
      </c>
      <c r="E34" s="816" t="s">
        <v>308</v>
      </c>
      <c r="F34" s="816" t="s">
        <v>308</v>
      </c>
      <c r="G34" s="493">
        <f t="shared" si="0"/>
        <v>590.4</v>
      </c>
      <c r="H34" s="577"/>
      <c r="I34" s="255">
        <v>720</v>
      </c>
      <c r="J34" s="148">
        <f t="shared" si="1"/>
        <v>0.18</v>
      </c>
    </row>
    <row r="35" spans="1:10" ht="15" customHeight="1" x14ac:dyDescent="0.25">
      <c r="A35" s="815" t="s">
        <v>538</v>
      </c>
      <c r="B35" s="816" t="s">
        <v>538</v>
      </c>
      <c r="C35" s="215" t="s">
        <v>310</v>
      </c>
      <c r="D35" s="816" t="s">
        <v>311</v>
      </c>
      <c r="E35" s="816" t="s">
        <v>311</v>
      </c>
      <c r="F35" s="816" t="s">
        <v>311</v>
      </c>
      <c r="G35" s="493">
        <f t="shared" si="0"/>
        <v>218.94</v>
      </c>
      <c r="H35" s="577"/>
      <c r="I35" s="255">
        <v>267</v>
      </c>
      <c r="J35" s="148">
        <f t="shared" si="1"/>
        <v>0.18</v>
      </c>
    </row>
    <row r="36" spans="1:10" ht="15" customHeight="1" x14ac:dyDescent="0.25">
      <c r="A36" s="815" t="s">
        <v>737</v>
      </c>
      <c r="B36" s="816" t="s">
        <v>737</v>
      </c>
      <c r="C36" s="215" t="s">
        <v>689</v>
      </c>
      <c r="D36" s="816" t="s">
        <v>920</v>
      </c>
      <c r="E36" s="816" t="s">
        <v>920</v>
      </c>
      <c r="F36" s="816" t="s">
        <v>920</v>
      </c>
      <c r="G36" s="493">
        <f t="shared" si="0"/>
        <v>678.14</v>
      </c>
      <c r="H36" s="577"/>
      <c r="I36" s="255">
        <v>827</v>
      </c>
      <c r="J36" s="148">
        <f t="shared" si="1"/>
        <v>0.18</v>
      </c>
    </row>
    <row r="37" spans="1:10" ht="15" customHeight="1" x14ac:dyDescent="0.25">
      <c r="A37" s="815" t="s">
        <v>872</v>
      </c>
      <c r="B37" s="816" t="s">
        <v>872</v>
      </c>
      <c r="C37" s="215" t="s">
        <v>179</v>
      </c>
      <c r="D37" s="816" t="s">
        <v>314</v>
      </c>
      <c r="E37" s="816" t="s">
        <v>314</v>
      </c>
      <c r="F37" s="816" t="s">
        <v>314</v>
      </c>
      <c r="G37" s="493">
        <f t="shared" si="0"/>
        <v>918.4</v>
      </c>
      <c r="H37" s="577"/>
      <c r="I37" s="254">
        <v>1120</v>
      </c>
      <c r="J37" s="148">
        <f t="shared" si="1"/>
        <v>0.18</v>
      </c>
    </row>
    <row r="38" spans="1:10" ht="15" customHeight="1" x14ac:dyDescent="0.25">
      <c r="A38" s="815" t="s">
        <v>873</v>
      </c>
      <c r="B38" s="816" t="s">
        <v>873</v>
      </c>
      <c r="C38" s="215" t="s">
        <v>312</v>
      </c>
      <c r="D38" s="816" t="s">
        <v>313</v>
      </c>
      <c r="E38" s="816" t="s">
        <v>313</v>
      </c>
      <c r="F38" s="816" t="s">
        <v>313</v>
      </c>
      <c r="G38" s="493">
        <f t="shared" si="0"/>
        <v>2132</v>
      </c>
      <c r="H38" s="577"/>
      <c r="I38" s="254">
        <v>2600</v>
      </c>
      <c r="J38" s="148">
        <f t="shared" si="1"/>
        <v>0.18</v>
      </c>
    </row>
    <row r="39" spans="1:10" ht="15" customHeight="1" x14ac:dyDescent="0.25">
      <c r="A39" s="815" t="s">
        <v>874</v>
      </c>
      <c r="B39" s="816" t="s">
        <v>874</v>
      </c>
      <c r="C39" s="215" t="s">
        <v>315</v>
      </c>
      <c r="D39" s="816" t="s">
        <v>316</v>
      </c>
      <c r="E39" s="816" t="s">
        <v>316</v>
      </c>
      <c r="F39" s="816" t="s">
        <v>316</v>
      </c>
      <c r="G39" s="493">
        <f t="shared" si="0"/>
        <v>557.6</v>
      </c>
      <c r="H39" s="577"/>
      <c r="I39" s="255">
        <v>680</v>
      </c>
      <c r="J39" s="148">
        <f t="shared" si="1"/>
        <v>0.18</v>
      </c>
    </row>
    <row r="40" spans="1:10" ht="15" customHeight="1" x14ac:dyDescent="0.25">
      <c r="A40" s="815" t="s">
        <v>874</v>
      </c>
      <c r="B40" s="816" t="s">
        <v>874</v>
      </c>
      <c r="C40" s="215" t="s">
        <v>317</v>
      </c>
      <c r="D40" s="816" t="s">
        <v>318</v>
      </c>
      <c r="E40" s="816" t="s">
        <v>318</v>
      </c>
      <c r="F40" s="816" t="s">
        <v>318</v>
      </c>
      <c r="G40" s="493">
        <f t="shared" si="0"/>
        <v>1115.2</v>
      </c>
      <c r="H40" s="577"/>
      <c r="I40" s="254">
        <v>1360</v>
      </c>
      <c r="J40" s="148">
        <f t="shared" si="1"/>
        <v>0.18</v>
      </c>
    </row>
    <row r="41" spans="1:10" ht="15" customHeight="1" x14ac:dyDescent="0.25">
      <c r="A41" s="815" t="s">
        <v>319</v>
      </c>
      <c r="B41" s="816" t="s">
        <v>319</v>
      </c>
      <c r="C41" s="220" t="s">
        <v>320</v>
      </c>
      <c r="D41" s="816" t="s">
        <v>319</v>
      </c>
      <c r="E41" s="816" t="s">
        <v>319</v>
      </c>
      <c r="F41" s="816" t="s">
        <v>319</v>
      </c>
      <c r="G41" s="493">
        <f t="shared" si="0"/>
        <v>196.8</v>
      </c>
      <c r="H41" s="577"/>
      <c r="I41" s="255">
        <v>240</v>
      </c>
      <c r="J41" s="148">
        <f t="shared" si="1"/>
        <v>0.18</v>
      </c>
    </row>
    <row r="42" spans="1:10" ht="15" customHeight="1" x14ac:dyDescent="0.25">
      <c r="A42" s="815" t="s">
        <v>197</v>
      </c>
      <c r="B42" s="816" t="s">
        <v>197</v>
      </c>
      <c r="C42" s="220" t="s">
        <v>198</v>
      </c>
      <c r="D42" s="816" t="s">
        <v>197</v>
      </c>
      <c r="E42" s="816" t="s">
        <v>197</v>
      </c>
      <c r="F42" s="816" t="s">
        <v>197</v>
      </c>
      <c r="G42" s="493">
        <f t="shared" si="0"/>
        <v>360.8</v>
      </c>
      <c r="H42" s="577"/>
      <c r="I42" s="255">
        <v>440</v>
      </c>
      <c r="J42" s="148">
        <f t="shared" si="1"/>
        <v>0.18</v>
      </c>
    </row>
    <row r="43" spans="1:10" ht="15.75" customHeight="1" x14ac:dyDescent="0.25">
      <c r="A43" s="815" t="s">
        <v>324</v>
      </c>
      <c r="B43" s="816" t="s">
        <v>324</v>
      </c>
      <c r="C43" s="215" t="s">
        <v>325</v>
      </c>
      <c r="D43" s="816" t="s">
        <v>324</v>
      </c>
      <c r="E43" s="816" t="s">
        <v>324</v>
      </c>
      <c r="F43" s="816" t="s">
        <v>324</v>
      </c>
      <c r="G43" s="493">
        <f t="shared" si="0"/>
        <v>2870</v>
      </c>
      <c r="H43" s="577"/>
      <c r="I43" s="254">
        <v>3500</v>
      </c>
      <c r="J43" s="148">
        <f t="shared" si="1"/>
        <v>0.18</v>
      </c>
    </row>
    <row r="44" spans="1:10" ht="15.75" thickBot="1" x14ac:dyDescent="0.3">
      <c r="A44" s="840" t="s">
        <v>193</v>
      </c>
      <c r="B44" s="841" t="s">
        <v>193</v>
      </c>
      <c r="C44" s="217" t="s">
        <v>194</v>
      </c>
      <c r="D44" s="841" t="s">
        <v>193</v>
      </c>
      <c r="E44" s="841" t="s">
        <v>193</v>
      </c>
      <c r="F44" s="841" t="s">
        <v>193</v>
      </c>
      <c r="G44" s="828">
        <f t="shared" si="0"/>
        <v>314.06</v>
      </c>
      <c r="H44" s="829"/>
      <c r="I44" s="256">
        <v>383</v>
      </c>
      <c r="J44" s="148">
        <f t="shared" si="1"/>
        <v>0.18</v>
      </c>
    </row>
    <row r="49" spans="1:10" ht="15.75" thickBot="1" x14ac:dyDescent="0.3"/>
    <row r="50" spans="1:10" ht="15" customHeight="1" x14ac:dyDescent="0.25">
      <c r="A50" s="604" t="s">
        <v>227</v>
      </c>
      <c r="B50" s="605"/>
      <c r="C50" s="608" t="s">
        <v>234</v>
      </c>
      <c r="D50" s="610" t="s">
        <v>172</v>
      </c>
      <c r="E50" s="611"/>
      <c r="F50" s="612"/>
      <c r="G50" s="836" t="s">
        <v>751</v>
      </c>
      <c r="H50" s="837"/>
    </row>
    <row r="51" spans="1:10" ht="15" customHeight="1" thickBot="1" x14ac:dyDescent="0.3">
      <c r="A51" s="606"/>
      <c r="B51" s="607"/>
      <c r="C51" s="609"/>
      <c r="D51" s="613"/>
      <c r="E51" s="614"/>
      <c r="F51" s="615"/>
      <c r="G51" s="838"/>
      <c r="H51" s="839"/>
    </row>
    <row r="52" spans="1:10" ht="15" customHeight="1" x14ac:dyDescent="0.25">
      <c r="A52" s="673" t="s">
        <v>222</v>
      </c>
      <c r="B52" s="645" t="s">
        <v>222</v>
      </c>
      <c r="C52" s="249" t="s">
        <v>327</v>
      </c>
      <c r="D52" s="645" t="s">
        <v>222</v>
      </c>
      <c r="E52" s="645" t="s">
        <v>222</v>
      </c>
      <c r="F52" s="645" t="s">
        <v>222</v>
      </c>
      <c r="G52" s="818">
        <f>SUM(I52-I52*J52)</f>
        <v>107.13300000000001</v>
      </c>
      <c r="H52" s="819"/>
      <c r="I52" s="262">
        <v>130.65</v>
      </c>
      <c r="J52" s="148">
        <f xml:space="preserve"> F9</f>
        <v>0.18</v>
      </c>
    </row>
    <row r="53" spans="1:10" ht="15" customHeight="1" x14ac:dyDescent="0.25">
      <c r="A53" s="670" t="s">
        <v>1136</v>
      </c>
      <c r="B53" s="505" t="s">
        <v>1136</v>
      </c>
      <c r="C53" s="248">
        <v>19406032</v>
      </c>
      <c r="D53" s="505" t="s">
        <v>1136</v>
      </c>
      <c r="E53" s="505" t="s">
        <v>1136</v>
      </c>
      <c r="F53" s="505" t="s">
        <v>1136</v>
      </c>
      <c r="G53" s="493">
        <f>SUM(I53-I53*J53)</f>
        <v>15533.26</v>
      </c>
      <c r="H53" s="577"/>
      <c r="I53" s="257">
        <v>18943</v>
      </c>
      <c r="J53" s="148">
        <f xml:space="preserve"> J52</f>
        <v>0.18</v>
      </c>
    </row>
    <row r="54" spans="1:10" ht="15" customHeight="1" x14ac:dyDescent="0.25">
      <c r="A54" s="670" t="s">
        <v>1137</v>
      </c>
      <c r="B54" s="505" t="s">
        <v>1137</v>
      </c>
      <c r="C54" s="248">
        <v>7238244</v>
      </c>
      <c r="D54" s="505" t="s">
        <v>1137</v>
      </c>
      <c r="E54" s="505" t="s">
        <v>1137</v>
      </c>
      <c r="F54" s="505" t="s">
        <v>1137</v>
      </c>
      <c r="G54" s="493">
        <f t="shared" ref="G54:G68" si="2">SUM(I54-I54*J54)</f>
        <v>4553.46</v>
      </c>
      <c r="H54" s="577"/>
      <c r="I54" s="257">
        <v>5553</v>
      </c>
      <c r="J54" s="148">
        <f t="shared" ref="J54:J68" si="3" xml:space="preserve"> J53</f>
        <v>0.18</v>
      </c>
    </row>
    <row r="55" spans="1:10" ht="15" customHeight="1" x14ac:dyDescent="0.25">
      <c r="A55" s="670" t="s">
        <v>1139</v>
      </c>
      <c r="B55" s="505" t="s">
        <v>1139</v>
      </c>
      <c r="C55" s="248" t="s">
        <v>1138</v>
      </c>
      <c r="D55" s="505" t="s">
        <v>1139</v>
      </c>
      <c r="E55" s="505" t="s">
        <v>1139</v>
      </c>
      <c r="F55" s="505" t="s">
        <v>1139</v>
      </c>
      <c r="G55" s="493">
        <f t="shared" si="2"/>
        <v>9825.24</v>
      </c>
      <c r="H55" s="577"/>
      <c r="I55" s="257">
        <v>11982</v>
      </c>
      <c r="J55" s="148">
        <f t="shared" si="3"/>
        <v>0.18</v>
      </c>
    </row>
    <row r="56" spans="1:10" ht="15" customHeight="1" x14ac:dyDescent="0.25">
      <c r="A56" s="670" t="s">
        <v>1140</v>
      </c>
      <c r="B56" s="505" t="s">
        <v>1140</v>
      </c>
      <c r="C56" s="248" t="s">
        <v>695</v>
      </c>
      <c r="D56" s="505" t="s">
        <v>1140</v>
      </c>
      <c r="E56" s="505" t="s">
        <v>1140</v>
      </c>
      <c r="F56" s="505" t="s">
        <v>1140</v>
      </c>
      <c r="G56" s="493">
        <f t="shared" si="2"/>
        <v>10916.66</v>
      </c>
      <c r="H56" s="577"/>
      <c r="I56" s="257">
        <v>13313</v>
      </c>
      <c r="J56" s="148">
        <f t="shared" si="3"/>
        <v>0.18</v>
      </c>
    </row>
    <row r="57" spans="1:10" ht="15" customHeight="1" x14ac:dyDescent="0.25">
      <c r="A57" s="670" t="s">
        <v>1142</v>
      </c>
      <c r="B57" s="505" t="s">
        <v>1142</v>
      </c>
      <c r="C57" s="248" t="s">
        <v>1141</v>
      </c>
      <c r="D57" s="505" t="s">
        <v>1142</v>
      </c>
      <c r="E57" s="505" t="s">
        <v>1142</v>
      </c>
      <c r="F57" s="505" t="s">
        <v>1142</v>
      </c>
      <c r="G57" s="493">
        <f t="shared" si="2"/>
        <v>10916.66</v>
      </c>
      <c r="H57" s="577"/>
      <c r="I57" s="257">
        <v>13313</v>
      </c>
      <c r="J57" s="148">
        <f t="shared" si="3"/>
        <v>0.18</v>
      </c>
    </row>
    <row r="58" spans="1:10" ht="15" customHeight="1" x14ac:dyDescent="0.25">
      <c r="A58" s="670" t="s">
        <v>1143</v>
      </c>
      <c r="B58" s="505" t="s">
        <v>1143</v>
      </c>
      <c r="C58" s="248" t="s">
        <v>421</v>
      </c>
      <c r="D58" s="505" t="s">
        <v>1143</v>
      </c>
      <c r="E58" s="505" t="s">
        <v>1143</v>
      </c>
      <c r="F58" s="505" t="s">
        <v>1143</v>
      </c>
      <c r="G58" s="493">
        <f t="shared" si="2"/>
        <v>7872.82</v>
      </c>
      <c r="H58" s="577"/>
      <c r="I58" s="257">
        <v>9601</v>
      </c>
      <c r="J58" s="148">
        <f t="shared" si="3"/>
        <v>0.18</v>
      </c>
    </row>
    <row r="59" spans="1:10" ht="15" customHeight="1" x14ac:dyDescent="0.25">
      <c r="A59" s="670" t="s">
        <v>1145</v>
      </c>
      <c r="B59" s="505" t="s">
        <v>1145</v>
      </c>
      <c r="C59" s="248" t="s">
        <v>1144</v>
      </c>
      <c r="D59" s="505" t="s">
        <v>1145</v>
      </c>
      <c r="E59" s="505" t="s">
        <v>1145</v>
      </c>
      <c r="F59" s="505" t="s">
        <v>1145</v>
      </c>
      <c r="G59" s="493">
        <f t="shared" si="2"/>
        <v>7872.82</v>
      </c>
      <c r="H59" s="577"/>
      <c r="I59" s="257">
        <v>9601</v>
      </c>
      <c r="J59" s="148">
        <f t="shared" si="3"/>
        <v>0.18</v>
      </c>
    </row>
    <row r="60" spans="1:10" ht="15" customHeight="1" x14ac:dyDescent="0.25">
      <c r="A60" s="670" t="s">
        <v>1146</v>
      </c>
      <c r="B60" s="505" t="s">
        <v>1146</v>
      </c>
      <c r="C60" s="248" t="s">
        <v>422</v>
      </c>
      <c r="D60" s="505" t="s">
        <v>1146</v>
      </c>
      <c r="E60" s="505" t="s">
        <v>1146</v>
      </c>
      <c r="F60" s="505" t="s">
        <v>1146</v>
      </c>
      <c r="G60" s="493">
        <f t="shared" si="2"/>
        <v>8710.0400000000009</v>
      </c>
      <c r="H60" s="577"/>
      <c r="I60" s="257">
        <v>10622</v>
      </c>
      <c r="J60" s="148">
        <f t="shared" si="3"/>
        <v>0.18</v>
      </c>
    </row>
    <row r="61" spans="1:10" ht="15" customHeight="1" x14ac:dyDescent="0.25">
      <c r="A61" s="670" t="s">
        <v>1148</v>
      </c>
      <c r="B61" s="505" t="s">
        <v>1148</v>
      </c>
      <c r="C61" s="248" t="s">
        <v>1147</v>
      </c>
      <c r="D61" s="505" t="s">
        <v>1148</v>
      </c>
      <c r="E61" s="505" t="s">
        <v>1148</v>
      </c>
      <c r="F61" s="505" t="s">
        <v>1148</v>
      </c>
      <c r="G61" s="493">
        <f t="shared" si="2"/>
        <v>8710.0400000000009</v>
      </c>
      <c r="H61" s="577"/>
      <c r="I61" s="257">
        <v>10622</v>
      </c>
      <c r="J61" s="148">
        <f t="shared" si="3"/>
        <v>0.18</v>
      </c>
    </row>
    <row r="62" spans="1:10" ht="15" customHeight="1" x14ac:dyDescent="0.25">
      <c r="A62" s="670" t="s">
        <v>1149</v>
      </c>
      <c r="B62" s="505" t="s">
        <v>1149</v>
      </c>
      <c r="C62" s="248" t="s">
        <v>429</v>
      </c>
      <c r="D62" s="505" t="s">
        <v>1149</v>
      </c>
      <c r="E62" s="505" t="s">
        <v>1149</v>
      </c>
      <c r="F62" s="505" t="s">
        <v>1149</v>
      </c>
      <c r="G62" s="493">
        <f t="shared" si="2"/>
        <v>9339.7999999999993</v>
      </c>
      <c r="H62" s="577"/>
      <c r="I62" s="257">
        <v>11390</v>
      </c>
      <c r="J62" s="148">
        <f t="shared" si="3"/>
        <v>0.18</v>
      </c>
    </row>
    <row r="63" spans="1:10" ht="15" customHeight="1" x14ac:dyDescent="0.25">
      <c r="A63" s="670" t="s">
        <v>1151</v>
      </c>
      <c r="B63" s="505" t="s">
        <v>1151</v>
      </c>
      <c r="C63" s="248" t="s">
        <v>1150</v>
      </c>
      <c r="D63" s="505" t="s">
        <v>1151</v>
      </c>
      <c r="E63" s="505" t="s">
        <v>1151</v>
      </c>
      <c r="F63" s="505" t="s">
        <v>1151</v>
      </c>
      <c r="G63" s="493">
        <f t="shared" si="2"/>
        <v>9339.7999999999993</v>
      </c>
      <c r="H63" s="577"/>
      <c r="I63" s="257">
        <v>11390</v>
      </c>
      <c r="J63" s="148">
        <f t="shared" si="3"/>
        <v>0.18</v>
      </c>
    </row>
    <row r="64" spans="1:10" ht="15" customHeight="1" x14ac:dyDescent="0.25">
      <c r="A64" s="670" t="s">
        <v>1152</v>
      </c>
      <c r="B64" s="505" t="s">
        <v>1152</v>
      </c>
      <c r="C64" s="248" t="s">
        <v>423</v>
      </c>
      <c r="D64" s="505" t="s">
        <v>1152</v>
      </c>
      <c r="E64" s="505" t="s">
        <v>1152</v>
      </c>
      <c r="F64" s="505" t="s">
        <v>1152</v>
      </c>
      <c r="G64" s="493">
        <f t="shared" si="2"/>
        <v>10342.66</v>
      </c>
      <c r="H64" s="577"/>
      <c r="I64" s="257">
        <v>12613</v>
      </c>
      <c r="J64" s="148">
        <f t="shared" si="3"/>
        <v>0.18</v>
      </c>
    </row>
    <row r="65" spans="1:10" ht="15" customHeight="1" x14ac:dyDescent="0.25">
      <c r="A65" s="670" t="s">
        <v>1154</v>
      </c>
      <c r="B65" s="505" t="s">
        <v>1154</v>
      </c>
      <c r="C65" s="248" t="s">
        <v>1153</v>
      </c>
      <c r="D65" s="505" t="s">
        <v>1154</v>
      </c>
      <c r="E65" s="505" t="s">
        <v>1154</v>
      </c>
      <c r="F65" s="505" t="s">
        <v>1154</v>
      </c>
      <c r="G65" s="493">
        <f t="shared" si="2"/>
        <v>10342.66</v>
      </c>
      <c r="H65" s="577"/>
      <c r="I65" s="257">
        <v>12613</v>
      </c>
      <c r="J65" s="148">
        <f t="shared" si="3"/>
        <v>0.18</v>
      </c>
    </row>
    <row r="66" spans="1:10" ht="15" customHeight="1" x14ac:dyDescent="0.25">
      <c r="A66" s="670" t="s">
        <v>1155</v>
      </c>
      <c r="B66" s="505" t="s">
        <v>1155</v>
      </c>
      <c r="C66" s="248" t="s">
        <v>613</v>
      </c>
      <c r="D66" s="505" t="s">
        <v>1155</v>
      </c>
      <c r="E66" s="505" t="s">
        <v>1155</v>
      </c>
      <c r="F66" s="505" t="s">
        <v>1155</v>
      </c>
      <c r="G66" s="493">
        <f t="shared" si="2"/>
        <v>10503.380000000001</v>
      </c>
      <c r="H66" s="577"/>
      <c r="I66" s="257">
        <v>12809</v>
      </c>
      <c r="J66" s="148">
        <f t="shared" si="3"/>
        <v>0.18</v>
      </c>
    </row>
    <row r="67" spans="1:10" x14ac:dyDescent="0.25">
      <c r="A67" s="670" t="s">
        <v>1157</v>
      </c>
      <c r="B67" s="505" t="s">
        <v>1157</v>
      </c>
      <c r="C67" s="248" t="s">
        <v>1156</v>
      </c>
      <c r="D67" s="505" t="s">
        <v>1157</v>
      </c>
      <c r="E67" s="505" t="s">
        <v>1157</v>
      </c>
      <c r="F67" s="505" t="s">
        <v>1157</v>
      </c>
      <c r="G67" s="493">
        <f t="shared" si="2"/>
        <v>10503.380000000001</v>
      </c>
      <c r="H67" s="577"/>
      <c r="I67" s="257">
        <v>12809</v>
      </c>
      <c r="J67" s="148">
        <f t="shared" si="3"/>
        <v>0.18</v>
      </c>
    </row>
    <row r="68" spans="1:10" ht="15.75" thickBot="1" x14ac:dyDescent="0.3">
      <c r="A68" s="698" t="s">
        <v>1159</v>
      </c>
      <c r="B68" s="555" t="s">
        <v>1159</v>
      </c>
      <c r="C68" s="250" t="s">
        <v>1158</v>
      </c>
      <c r="D68" s="555" t="s">
        <v>1159</v>
      </c>
      <c r="E68" s="555" t="s">
        <v>1159</v>
      </c>
      <c r="F68" s="555" t="s">
        <v>1159</v>
      </c>
      <c r="G68" s="828">
        <f t="shared" si="2"/>
        <v>11384.880000000001</v>
      </c>
      <c r="H68" s="829"/>
      <c r="I68" s="258">
        <v>13884</v>
      </c>
      <c r="J68" s="148">
        <f t="shared" si="3"/>
        <v>0.18</v>
      </c>
    </row>
  </sheetData>
  <mergeCells count="152">
    <mergeCell ref="A53:B53"/>
    <mergeCell ref="D53:F53"/>
    <mergeCell ref="G53:H53"/>
    <mergeCell ref="A58:B58"/>
    <mergeCell ref="D58:F58"/>
    <mergeCell ref="G58:H58"/>
    <mergeCell ref="A57:B57"/>
    <mergeCell ref="D57:F57"/>
    <mergeCell ref="G57:H57"/>
    <mergeCell ref="A54:B54"/>
    <mergeCell ref="D54:F54"/>
    <mergeCell ref="G54:H54"/>
    <mergeCell ref="A55:B55"/>
    <mergeCell ref="D55:F55"/>
    <mergeCell ref="G55:H55"/>
    <mergeCell ref="A42:B42"/>
    <mergeCell ref="D42:F42"/>
    <mergeCell ref="G42:H42"/>
    <mergeCell ref="A64:B64"/>
    <mergeCell ref="D64:F64"/>
    <mergeCell ref="G64:H64"/>
    <mergeCell ref="A61:B61"/>
    <mergeCell ref="D61:F61"/>
    <mergeCell ref="G61:H61"/>
    <mergeCell ref="A62:B62"/>
    <mergeCell ref="D62:F62"/>
    <mergeCell ref="G62:H62"/>
    <mergeCell ref="A59:B59"/>
    <mergeCell ref="D59:F59"/>
    <mergeCell ref="G59:H59"/>
    <mergeCell ref="A60:B60"/>
    <mergeCell ref="D60:F60"/>
    <mergeCell ref="G60:H60"/>
    <mergeCell ref="A56:B56"/>
    <mergeCell ref="D56:F56"/>
    <mergeCell ref="G56:H56"/>
    <mergeCell ref="A52:B52"/>
    <mergeCell ref="D52:F52"/>
    <mergeCell ref="G52:H52"/>
    <mergeCell ref="A50:B51"/>
    <mergeCell ref="C50:C51"/>
    <mergeCell ref="D50:F51"/>
    <mergeCell ref="G50:H51"/>
    <mergeCell ref="A43:B43"/>
    <mergeCell ref="D43:F43"/>
    <mergeCell ref="G43:H43"/>
    <mergeCell ref="A44:B44"/>
    <mergeCell ref="D44:F44"/>
    <mergeCell ref="G44:H44"/>
    <mergeCell ref="A39:B39"/>
    <mergeCell ref="D39:F39"/>
    <mergeCell ref="G39:H39"/>
    <mergeCell ref="A41:B41"/>
    <mergeCell ref="D41:F41"/>
    <mergeCell ref="G41:H41"/>
    <mergeCell ref="A37:B37"/>
    <mergeCell ref="D37:F37"/>
    <mergeCell ref="G37:H37"/>
    <mergeCell ref="A38:B38"/>
    <mergeCell ref="D38:F38"/>
    <mergeCell ref="G38:H38"/>
    <mergeCell ref="A40:B40"/>
    <mergeCell ref="D40:F40"/>
    <mergeCell ref="G40:H40"/>
    <mergeCell ref="A35:B35"/>
    <mergeCell ref="D35:F35"/>
    <mergeCell ref="G35:H35"/>
    <mergeCell ref="A36:B36"/>
    <mergeCell ref="D36:F36"/>
    <mergeCell ref="G36:H36"/>
    <mergeCell ref="A33:B33"/>
    <mergeCell ref="D33:F33"/>
    <mergeCell ref="G33:H33"/>
    <mergeCell ref="A34:B34"/>
    <mergeCell ref="D34:F34"/>
    <mergeCell ref="G34:H34"/>
    <mergeCell ref="A31:B31"/>
    <mergeCell ref="D31:F31"/>
    <mergeCell ref="G31:H31"/>
    <mergeCell ref="A32:B32"/>
    <mergeCell ref="D32:F32"/>
    <mergeCell ref="G32:H32"/>
    <mergeCell ref="A29:B29"/>
    <mergeCell ref="D29:F29"/>
    <mergeCell ref="G29:H29"/>
    <mergeCell ref="A30:B30"/>
    <mergeCell ref="D30:F30"/>
    <mergeCell ref="G30:H30"/>
    <mergeCell ref="A27:B27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23:B24"/>
    <mergeCell ref="C23:C24"/>
    <mergeCell ref="D23:F24"/>
    <mergeCell ref="G23:H24"/>
    <mergeCell ref="A18:C18"/>
    <mergeCell ref="E18:H18"/>
    <mergeCell ref="A19:C19"/>
    <mergeCell ref="E19:H19"/>
    <mergeCell ref="A20:C20"/>
    <mergeCell ref="E20:H20"/>
    <mergeCell ref="A17:C17"/>
    <mergeCell ref="E17:H17"/>
    <mergeCell ref="A9:C9"/>
    <mergeCell ref="D9:E9"/>
    <mergeCell ref="G9:H9"/>
    <mergeCell ref="A13:D13"/>
    <mergeCell ref="A14:C14"/>
    <mergeCell ref="E14:H14"/>
    <mergeCell ref="A22:D22"/>
    <mergeCell ref="E22:F22"/>
    <mergeCell ref="G22:H22"/>
    <mergeCell ref="A10:C10"/>
    <mergeCell ref="D10:E10"/>
    <mergeCell ref="G10:H10"/>
    <mergeCell ref="A11:C11"/>
    <mergeCell ref="D11:E11"/>
    <mergeCell ref="G11:H11"/>
    <mergeCell ref="D1:H2"/>
    <mergeCell ref="D4:H4"/>
    <mergeCell ref="D6:H6"/>
    <mergeCell ref="A8:C8"/>
    <mergeCell ref="D8:E8"/>
    <mergeCell ref="G8:H8"/>
    <mergeCell ref="A15:C15"/>
    <mergeCell ref="E15:H15"/>
    <mergeCell ref="A16:C16"/>
    <mergeCell ref="E16:H16"/>
    <mergeCell ref="A67:B67"/>
    <mergeCell ref="D67:F67"/>
    <mergeCell ref="G67:H67"/>
    <mergeCell ref="A68:B68"/>
    <mergeCell ref="D68:F68"/>
    <mergeCell ref="G68:H68"/>
    <mergeCell ref="G63:H63"/>
    <mergeCell ref="G65:H65"/>
    <mergeCell ref="A63:B63"/>
    <mergeCell ref="A65:B65"/>
    <mergeCell ref="D63:F63"/>
    <mergeCell ref="D65:F65"/>
    <mergeCell ref="A66:B66"/>
    <mergeCell ref="D66:F66"/>
    <mergeCell ref="G66:H66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0"/>
  <sheetViews>
    <sheetView view="pageLayout" zoomScaleNormal="100" workbookViewId="0">
      <selection activeCell="G10" sqref="G10:H10"/>
    </sheetView>
  </sheetViews>
  <sheetFormatPr defaultRowHeight="15" x14ac:dyDescent="0.25"/>
  <cols>
    <col min="1" max="1" width="9.140625" style="149" customWidth="1"/>
    <col min="2" max="2" width="21" style="149" customWidth="1"/>
    <col min="3" max="3" width="11" style="149" customWidth="1"/>
    <col min="4" max="4" width="9.85546875" style="149" customWidth="1"/>
    <col min="5" max="5" width="9.140625" style="149"/>
    <col min="6" max="6" width="14.28515625" style="149" customWidth="1"/>
    <col min="7" max="7" width="5.85546875" style="149" customWidth="1"/>
    <col min="8" max="8" width="6.7109375" style="149" customWidth="1"/>
    <col min="9" max="10" width="9.140625" style="149" hidden="1" customWidth="1"/>
    <col min="11" max="11" width="0" style="149" hidden="1" customWidth="1"/>
    <col min="12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2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3.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348" t="s">
        <v>174</v>
      </c>
      <c r="G8" s="550" t="s">
        <v>751</v>
      </c>
      <c r="H8" s="551"/>
    </row>
    <row r="9" spans="1:8" x14ac:dyDescent="0.25">
      <c r="A9" s="730" t="str">
        <f xml:space="preserve"> 'Price Index'!A83:D83</f>
        <v>DX530LC-5 No Front Excavator</v>
      </c>
      <c r="B9" s="731"/>
      <c r="C9" s="731"/>
      <c r="D9" s="731" t="str">
        <f xml:space="preserve"> 'Price Index'!E83</f>
        <v>US-10</v>
      </c>
      <c r="E9" s="731"/>
      <c r="F9" s="177">
        <f xml:space="preserve"> 'Price Index'!G11</f>
        <v>0.18</v>
      </c>
      <c r="G9" s="732">
        <f xml:space="preserve"> 'Price Index'!F83-'Price Index'!F83*'Price Index'!G11:H11</f>
        <v>344590.04320000001</v>
      </c>
      <c r="H9" s="733"/>
    </row>
    <row r="10" spans="1:8" x14ac:dyDescent="0.25">
      <c r="A10" s="730" t="str">
        <f xml:space="preserve"> 'Price Index'!A84:D84</f>
        <v>DX530LC-5 Standard Excavator</v>
      </c>
      <c r="B10" s="731"/>
      <c r="C10" s="731"/>
      <c r="D10" s="731" t="str">
        <f xml:space="preserve"> 'Price Index'!E84</f>
        <v>US-20</v>
      </c>
      <c r="E10" s="731"/>
      <c r="F10" s="177">
        <f xml:space="preserve"> F9</f>
        <v>0.18</v>
      </c>
      <c r="G10" s="732">
        <f xml:space="preserve"> 'Price Index'!F84-'Price Index'!F84*'Price Index'!G11</f>
        <v>378227.92740000004</v>
      </c>
      <c r="H10" s="733"/>
    </row>
    <row r="11" spans="1:8" x14ac:dyDescent="0.25">
      <c r="A11" s="730" t="str">
        <f xml:space="preserve"> 'Price Index'!A85:D85</f>
        <v>DX530LC-5 Long Arm Excavator</v>
      </c>
      <c r="B11" s="731"/>
      <c r="C11" s="731"/>
      <c r="D11" s="731" t="str">
        <f xml:space="preserve"> 'Price Index'!E85</f>
        <v>US-30</v>
      </c>
      <c r="E11" s="731"/>
      <c r="F11" s="177">
        <f xml:space="preserve"> F9</f>
        <v>0.18</v>
      </c>
      <c r="G11" s="732">
        <f xml:space="preserve"> 'Price Index'!F85-'Price Index'!F85*'Price Index'!G11</f>
        <v>381538.75939999998</v>
      </c>
      <c r="H11" s="733"/>
    </row>
    <row r="12" spans="1:8" ht="15.75" thickBot="1" x14ac:dyDescent="0.3">
      <c r="A12" s="785" t="str">
        <f xml:space="preserve"> 'Price Index'!A86:D86</f>
        <v>DX530LC-5 Super Long Reach Excavator</v>
      </c>
      <c r="B12" s="765"/>
      <c r="C12" s="765"/>
      <c r="D12" s="765" t="str">
        <f xml:space="preserve"> 'Price Index'!E86</f>
        <v>US-50</v>
      </c>
      <c r="E12" s="765"/>
      <c r="F12" s="169">
        <f xml:space="preserve"> F9</f>
        <v>0.18</v>
      </c>
      <c r="G12" s="374">
        <f xml:space="preserve"> 'Price Index'!F86-'Price Index'!F86*'Price Index'!G11</f>
        <v>456589.9154</v>
      </c>
      <c r="H12" s="729"/>
    </row>
    <row r="13" spans="1:8" x14ac:dyDescent="0.25">
      <c r="A13" s="349"/>
      <c r="B13" s="349"/>
      <c r="C13" s="349"/>
      <c r="D13" s="349"/>
      <c r="E13" s="349"/>
      <c r="F13" s="331"/>
      <c r="G13" s="350"/>
      <c r="H13" s="351"/>
    </row>
    <row r="14" spans="1:8" ht="15.75" thickBot="1" x14ac:dyDescent="0.3"/>
    <row r="15" spans="1:8" ht="15.75" x14ac:dyDescent="0.25">
      <c r="A15" s="734" t="s">
        <v>175</v>
      </c>
      <c r="B15" s="735"/>
      <c r="C15" s="735"/>
      <c r="D15" s="735"/>
      <c r="E15" s="170"/>
      <c r="F15" s="170"/>
      <c r="G15" s="170"/>
      <c r="H15" s="171"/>
    </row>
    <row r="16" spans="1:8" x14ac:dyDescent="0.25">
      <c r="A16" s="736" t="s">
        <v>350</v>
      </c>
      <c r="B16" s="737"/>
      <c r="C16" s="737"/>
      <c r="D16" s="160"/>
      <c r="E16" s="725" t="s">
        <v>700</v>
      </c>
      <c r="F16" s="725"/>
      <c r="G16" s="725"/>
      <c r="H16" s="726"/>
    </row>
    <row r="17" spans="1:10" x14ac:dyDescent="0.25">
      <c r="A17" s="723" t="s">
        <v>698</v>
      </c>
      <c r="B17" s="724"/>
      <c r="C17" s="724"/>
      <c r="D17" s="162"/>
      <c r="E17" s="725" t="s">
        <v>402</v>
      </c>
      <c r="F17" s="725"/>
      <c r="G17" s="725"/>
      <c r="H17" s="726"/>
    </row>
    <row r="18" spans="1:10" x14ac:dyDescent="0.25">
      <c r="A18" s="723" t="s">
        <v>385</v>
      </c>
      <c r="B18" s="724"/>
      <c r="C18" s="724"/>
      <c r="D18" s="160"/>
      <c r="E18" s="725" t="s">
        <v>403</v>
      </c>
      <c r="F18" s="725"/>
      <c r="G18" s="725"/>
      <c r="H18" s="726"/>
    </row>
    <row r="19" spans="1:10" x14ac:dyDescent="0.25">
      <c r="A19" s="723" t="s">
        <v>425</v>
      </c>
      <c r="B19" s="724"/>
      <c r="C19" s="724"/>
      <c r="D19" s="163"/>
      <c r="E19" s="725" t="s">
        <v>404</v>
      </c>
      <c r="F19" s="725"/>
      <c r="G19" s="725"/>
      <c r="H19" s="726"/>
    </row>
    <row r="20" spans="1:10" x14ac:dyDescent="0.25">
      <c r="A20" s="723" t="s">
        <v>408</v>
      </c>
      <c r="B20" s="724"/>
      <c r="C20" s="724"/>
      <c r="D20" s="162"/>
      <c r="E20" s="725" t="s">
        <v>406</v>
      </c>
      <c r="F20" s="725"/>
      <c r="G20" s="725"/>
      <c r="H20" s="726"/>
    </row>
    <row r="21" spans="1:10" x14ac:dyDescent="0.25">
      <c r="A21" s="723" t="s">
        <v>427</v>
      </c>
      <c r="B21" s="724"/>
      <c r="C21" s="724"/>
      <c r="D21" s="163"/>
      <c r="E21" s="725" t="s">
        <v>405</v>
      </c>
      <c r="F21" s="725"/>
      <c r="G21" s="725"/>
      <c r="H21" s="726"/>
    </row>
    <row r="22" spans="1:10" ht="15.75" thickBot="1" x14ac:dyDescent="0.3">
      <c r="A22" s="740" t="s">
        <v>699</v>
      </c>
      <c r="B22" s="741"/>
      <c r="C22" s="741"/>
      <c r="D22" s="164"/>
      <c r="E22" s="742" t="s">
        <v>407</v>
      </c>
      <c r="F22" s="742"/>
      <c r="G22" s="742"/>
      <c r="H22" s="743"/>
    </row>
    <row r="23" spans="1:10" x14ac:dyDescent="0.25">
      <c r="A23" s="167"/>
      <c r="B23" s="167"/>
      <c r="C23" s="167"/>
      <c r="D23" s="167"/>
      <c r="E23" s="167"/>
      <c r="F23" s="172"/>
      <c r="G23" s="173"/>
      <c r="H23" s="173"/>
    </row>
    <row r="24" spans="1:10" ht="15.75" thickBot="1" x14ac:dyDescent="0.3">
      <c r="A24" s="767"/>
      <c r="B24" s="767"/>
      <c r="C24" s="767"/>
      <c r="D24" s="767"/>
      <c r="E24" s="767"/>
      <c r="F24" s="767"/>
      <c r="G24" s="767"/>
      <c r="H24" s="767"/>
    </row>
    <row r="25" spans="1:10" x14ac:dyDescent="0.25">
      <c r="A25" s="744" t="s">
        <v>205</v>
      </c>
      <c r="B25" s="745"/>
      <c r="C25" s="770" t="s">
        <v>234</v>
      </c>
      <c r="D25" s="750" t="s">
        <v>172</v>
      </c>
      <c r="E25" s="751"/>
      <c r="F25" s="745"/>
      <c r="G25" s="836" t="s">
        <v>751</v>
      </c>
      <c r="H25" s="837"/>
    </row>
    <row r="26" spans="1:10" ht="15.75" thickBot="1" x14ac:dyDescent="0.3">
      <c r="A26" s="746"/>
      <c r="B26" s="747"/>
      <c r="C26" s="814"/>
      <c r="D26" s="752"/>
      <c r="E26" s="753"/>
      <c r="F26" s="747"/>
      <c r="G26" s="838"/>
      <c r="H26" s="839"/>
    </row>
    <row r="27" spans="1:10" x14ac:dyDescent="0.25">
      <c r="A27" s="673" t="s">
        <v>863</v>
      </c>
      <c r="B27" s="645" t="s">
        <v>863</v>
      </c>
      <c r="C27" s="216" t="s">
        <v>657</v>
      </c>
      <c r="D27" s="645" t="s">
        <v>864</v>
      </c>
      <c r="E27" s="645" t="s">
        <v>864</v>
      </c>
      <c r="F27" s="645" t="s">
        <v>864</v>
      </c>
      <c r="G27" s="818">
        <f>SUM(I27-I27*J27)</f>
        <v>-2555.94</v>
      </c>
      <c r="H27" s="819"/>
      <c r="I27" s="253">
        <v>-3117</v>
      </c>
      <c r="J27" s="148">
        <f xml:space="preserve"> F9</f>
        <v>0.18</v>
      </c>
    </row>
    <row r="28" spans="1:10" x14ac:dyDescent="0.25">
      <c r="A28" s="670" t="s">
        <v>865</v>
      </c>
      <c r="B28" s="505" t="s">
        <v>865</v>
      </c>
      <c r="C28" s="214">
        <v>750</v>
      </c>
      <c r="D28" s="505" t="s">
        <v>1114</v>
      </c>
      <c r="E28" s="505" t="s">
        <v>1114</v>
      </c>
      <c r="F28" s="505" t="s">
        <v>1114</v>
      </c>
      <c r="G28" s="493">
        <f>SUM(I28-I28*J28)</f>
        <v>-1312</v>
      </c>
      <c r="H28" s="577"/>
      <c r="I28" s="254">
        <v>-1600</v>
      </c>
      <c r="J28" s="148">
        <f xml:space="preserve"> J27</f>
        <v>0.18</v>
      </c>
    </row>
    <row r="29" spans="1:10" ht="15" customHeight="1" x14ac:dyDescent="0.25">
      <c r="A29" s="670"/>
      <c r="B29" s="505"/>
      <c r="C29" s="214">
        <v>800</v>
      </c>
      <c r="D29" s="505" t="s">
        <v>916</v>
      </c>
      <c r="E29" s="505" t="s">
        <v>916</v>
      </c>
      <c r="F29" s="505" t="s">
        <v>916</v>
      </c>
      <c r="G29" s="493">
        <f t="shared" ref="G29:G46" si="0">SUM(I29-I29*J29)</f>
        <v>-874.94</v>
      </c>
      <c r="H29" s="577"/>
      <c r="I29" s="254">
        <v>-1067</v>
      </c>
      <c r="J29" s="148">
        <f t="shared" ref="J29:J46" si="1" xml:space="preserve"> J28</f>
        <v>0.18</v>
      </c>
    </row>
    <row r="30" spans="1:10" ht="15" customHeight="1" x14ac:dyDescent="0.25">
      <c r="A30" s="670" t="s">
        <v>774</v>
      </c>
      <c r="B30" s="505" t="s">
        <v>774</v>
      </c>
      <c r="C30" s="214" t="s">
        <v>322</v>
      </c>
      <c r="D30" s="505" t="s">
        <v>323</v>
      </c>
      <c r="E30" s="505" t="s">
        <v>323</v>
      </c>
      <c r="F30" s="505" t="s">
        <v>323</v>
      </c>
      <c r="G30" s="493">
        <f t="shared" si="0"/>
        <v>2501</v>
      </c>
      <c r="H30" s="577"/>
      <c r="I30" s="254">
        <v>3050</v>
      </c>
      <c r="J30" s="148">
        <f t="shared" si="1"/>
        <v>0.18</v>
      </c>
    </row>
    <row r="31" spans="1:10" ht="15" customHeight="1" x14ac:dyDescent="0.25">
      <c r="A31" s="670"/>
      <c r="B31" s="505"/>
      <c r="C31" s="214">
        <v>110</v>
      </c>
      <c r="D31" s="505" t="s">
        <v>921</v>
      </c>
      <c r="E31" s="505" t="s">
        <v>921</v>
      </c>
      <c r="F31" s="505" t="s">
        <v>921</v>
      </c>
      <c r="G31" s="493">
        <f t="shared" si="0"/>
        <v>151.69999999999999</v>
      </c>
      <c r="H31" s="577"/>
      <c r="I31" s="255">
        <v>185</v>
      </c>
      <c r="J31" s="148">
        <f t="shared" si="1"/>
        <v>0.18</v>
      </c>
    </row>
    <row r="32" spans="1:10" ht="15" customHeight="1" x14ac:dyDescent="0.25">
      <c r="A32" s="815" t="s">
        <v>918</v>
      </c>
      <c r="B32" s="816" t="s">
        <v>918</v>
      </c>
      <c r="C32" s="215" t="s">
        <v>374</v>
      </c>
      <c r="D32" s="816" t="s">
        <v>919</v>
      </c>
      <c r="E32" s="816" t="s">
        <v>919</v>
      </c>
      <c r="F32" s="816" t="s">
        <v>919</v>
      </c>
      <c r="G32" s="493">
        <f t="shared" si="0"/>
        <v>2525.6</v>
      </c>
      <c r="H32" s="577"/>
      <c r="I32" s="254">
        <v>3080</v>
      </c>
      <c r="J32" s="148">
        <f t="shared" si="1"/>
        <v>0.18</v>
      </c>
    </row>
    <row r="33" spans="1:10" ht="15" customHeight="1" x14ac:dyDescent="0.25">
      <c r="A33" s="815" t="s">
        <v>868</v>
      </c>
      <c r="B33" s="816" t="s">
        <v>868</v>
      </c>
      <c r="C33" s="215" t="s">
        <v>305</v>
      </c>
      <c r="D33" s="816" t="s">
        <v>306</v>
      </c>
      <c r="E33" s="816" t="s">
        <v>306</v>
      </c>
      <c r="F33" s="816" t="s">
        <v>306</v>
      </c>
      <c r="G33" s="493">
        <f t="shared" si="0"/>
        <v>2263.1999999999998</v>
      </c>
      <c r="H33" s="577"/>
      <c r="I33" s="254">
        <v>2760</v>
      </c>
      <c r="J33" s="148">
        <f t="shared" si="1"/>
        <v>0.18</v>
      </c>
    </row>
    <row r="34" spans="1:10" ht="15" customHeight="1" x14ac:dyDescent="0.25">
      <c r="A34" s="815" t="s">
        <v>870</v>
      </c>
      <c r="B34" s="816" t="s">
        <v>870</v>
      </c>
      <c r="C34" s="215" t="s">
        <v>302</v>
      </c>
      <c r="D34" s="816" t="s">
        <v>871</v>
      </c>
      <c r="E34" s="816" t="s">
        <v>871</v>
      </c>
      <c r="F34" s="816" t="s">
        <v>871</v>
      </c>
      <c r="G34" s="493">
        <f t="shared" si="0"/>
        <v>4920</v>
      </c>
      <c r="H34" s="577"/>
      <c r="I34" s="254">
        <v>6000</v>
      </c>
      <c r="J34" s="148">
        <f t="shared" si="1"/>
        <v>0.18</v>
      </c>
    </row>
    <row r="35" spans="1:10" ht="15" customHeight="1" x14ac:dyDescent="0.25">
      <c r="A35" s="815" t="s">
        <v>869</v>
      </c>
      <c r="B35" s="816" t="s">
        <v>869</v>
      </c>
      <c r="C35" s="215" t="s">
        <v>303</v>
      </c>
      <c r="D35" s="816" t="s">
        <v>304</v>
      </c>
      <c r="E35" s="816" t="s">
        <v>304</v>
      </c>
      <c r="F35" s="816" t="s">
        <v>304</v>
      </c>
      <c r="G35" s="493">
        <f t="shared" si="0"/>
        <v>4920</v>
      </c>
      <c r="H35" s="577"/>
      <c r="I35" s="254">
        <v>6000</v>
      </c>
      <c r="J35" s="148">
        <f t="shared" si="1"/>
        <v>0.18</v>
      </c>
    </row>
    <row r="36" spans="1:10" x14ac:dyDescent="0.25">
      <c r="A36" s="815" t="s">
        <v>308</v>
      </c>
      <c r="B36" s="816" t="s">
        <v>308</v>
      </c>
      <c r="C36" s="215" t="s">
        <v>309</v>
      </c>
      <c r="D36" s="816" t="s">
        <v>308</v>
      </c>
      <c r="E36" s="816" t="s">
        <v>308</v>
      </c>
      <c r="F36" s="816" t="s">
        <v>308</v>
      </c>
      <c r="G36" s="493">
        <f t="shared" si="0"/>
        <v>590.4</v>
      </c>
      <c r="H36" s="577"/>
      <c r="I36" s="255">
        <v>720</v>
      </c>
      <c r="J36" s="148">
        <f t="shared" si="1"/>
        <v>0.18</v>
      </c>
    </row>
    <row r="37" spans="1:10" ht="15" customHeight="1" x14ac:dyDescent="0.25">
      <c r="A37" s="815" t="s">
        <v>538</v>
      </c>
      <c r="B37" s="816" t="s">
        <v>538</v>
      </c>
      <c r="C37" s="215" t="s">
        <v>310</v>
      </c>
      <c r="D37" s="816" t="s">
        <v>311</v>
      </c>
      <c r="E37" s="816" t="s">
        <v>311</v>
      </c>
      <c r="F37" s="816" t="s">
        <v>311</v>
      </c>
      <c r="G37" s="493">
        <f t="shared" si="0"/>
        <v>218.94</v>
      </c>
      <c r="H37" s="577"/>
      <c r="I37" s="255">
        <v>267</v>
      </c>
      <c r="J37" s="148">
        <f t="shared" si="1"/>
        <v>0.18</v>
      </c>
    </row>
    <row r="38" spans="1:10" ht="15" customHeight="1" x14ac:dyDescent="0.25">
      <c r="A38" s="815" t="s">
        <v>737</v>
      </c>
      <c r="B38" s="816" t="s">
        <v>737</v>
      </c>
      <c r="C38" s="215" t="s">
        <v>689</v>
      </c>
      <c r="D38" s="816" t="s">
        <v>920</v>
      </c>
      <c r="E38" s="816" t="s">
        <v>920</v>
      </c>
      <c r="F38" s="816" t="s">
        <v>920</v>
      </c>
      <c r="G38" s="493">
        <f t="shared" si="0"/>
        <v>678.14</v>
      </c>
      <c r="H38" s="577"/>
      <c r="I38" s="255">
        <v>827</v>
      </c>
      <c r="J38" s="148">
        <f t="shared" si="1"/>
        <v>0.18</v>
      </c>
    </row>
    <row r="39" spans="1:10" ht="15" customHeight="1" x14ac:dyDescent="0.25">
      <c r="A39" s="815" t="s">
        <v>872</v>
      </c>
      <c r="B39" s="816" t="s">
        <v>872</v>
      </c>
      <c r="C39" s="215" t="s">
        <v>179</v>
      </c>
      <c r="D39" s="816" t="s">
        <v>314</v>
      </c>
      <c r="E39" s="816" t="s">
        <v>314</v>
      </c>
      <c r="F39" s="816" t="s">
        <v>314</v>
      </c>
      <c r="G39" s="493">
        <f t="shared" si="0"/>
        <v>918.4</v>
      </c>
      <c r="H39" s="577"/>
      <c r="I39" s="254">
        <v>1120</v>
      </c>
      <c r="J39" s="148">
        <f t="shared" si="1"/>
        <v>0.18</v>
      </c>
    </row>
    <row r="40" spans="1:10" ht="15" customHeight="1" x14ac:dyDescent="0.25">
      <c r="A40" s="815" t="s">
        <v>873</v>
      </c>
      <c r="B40" s="816" t="s">
        <v>873</v>
      </c>
      <c r="C40" s="215" t="s">
        <v>312</v>
      </c>
      <c r="D40" s="816" t="s">
        <v>313</v>
      </c>
      <c r="E40" s="816" t="s">
        <v>313</v>
      </c>
      <c r="F40" s="816" t="s">
        <v>313</v>
      </c>
      <c r="G40" s="493">
        <f t="shared" si="0"/>
        <v>2132</v>
      </c>
      <c r="H40" s="577"/>
      <c r="I40" s="254">
        <v>2600</v>
      </c>
      <c r="J40" s="148">
        <f t="shared" si="1"/>
        <v>0.18</v>
      </c>
    </row>
    <row r="41" spans="1:10" ht="15" customHeight="1" x14ac:dyDescent="0.25">
      <c r="A41" s="815" t="s">
        <v>874</v>
      </c>
      <c r="B41" s="816" t="s">
        <v>874</v>
      </c>
      <c r="C41" s="215" t="s">
        <v>315</v>
      </c>
      <c r="D41" s="816" t="s">
        <v>316</v>
      </c>
      <c r="E41" s="816" t="s">
        <v>316</v>
      </c>
      <c r="F41" s="816" t="s">
        <v>316</v>
      </c>
      <c r="G41" s="493">
        <f t="shared" si="0"/>
        <v>557.6</v>
      </c>
      <c r="H41" s="577"/>
      <c r="I41" s="255">
        <v>680</v>
      </c>
      <c r="J41" s="148">
        <f t="shared" si="1"/>
        <v>0.18</v>
      </c>
    </row>
    <row r="42" spans="1:10" ht="15" customHeight="1" x14ac:dyDescent="0.25">
      <c r="A42" s="815"/>
      <c r="B42" s="816"/>
      <c r="C42" s="215" t="s">
        <v>317</v>
      </c>
      <c r="D42" s="816" t="s">
        <v>318</v>
      </c>
      <c r="E42" s="816" t="s">
        <v>318</v>
      </c>
      <c r="F42" s="816" t="s">
        <v>318</v>
      </c>
      <c r="G42" s="493">
        <f t="shared" si="0"/>
        <v>1115.2</v>
      </c>
      <c r="H42" s="577"/>
      <c r="I42" s="254">
        <v>1360</v>
      </c>
      <c r="J42" s="148">
        <f t="shared" si="1"/>
        <v>0.18</v>
      </c>
    </row>
    <row r="43" spans="1:10" ht="15" customHeight="1" x14ac:dyDescent="0.25">
      <c r="A43" s="815" t="s">
        <v>319</v>
      </c>
      <c r="B43" s="816" t="s">
        <v>319</v>
      </c>
      <c r="C43" s="220" t="s">
        <v>320</v>
      </c>
      <c r="D43" s="816" t="s">
        <v>319</v>
      </c>
      <c r="E43" s="816" t="s">
        <v>319</v>
      </c>
      <c r="F43" s="816" t="s">
        <v>319</v>
      </c>
      <c r="G43" s="493">
        <f t="shared" si="0"/>
        <v>196.8</v>
      </c>
      <c r="H43" s="577"/>
      <c r="I43" s="255">
        <v>240</v>
      </c>
      <c r="J43" s="148">
        <f t="shared" si="1"/>
        <v>0.18</v>
      </c>
    </row>
    <row r="44" spans="1:10" ht="15" customHeight="1" x14ac:dyDescent="0.25">
      <c r="A44" s="815" t="s">
        <v>197</v>
      </c>
      <c r="B44" s="816" t="s">
        <v>197</v>
      </c>
      <c r="C44" s="220" t="s">
        <v>198</v>
      </c>
      <c r="D44" s="816" t="s">
        <v>197</v>
      </c>
      <c r="E44" s="816" t="s">
        <v>197</v>
      </c>
      <c r="F44" s="816" t="s">
        <v>197</v>
      </c>
      <c r="G44" s="493">
        <f t="shared" si="0"/>
        <v>360.8</v>
      </c>
      <c r="H44" s="577"/>
      <c r="I44" s="255">
        <v>440</v>
      </c>
      <c r="J44" s="148">
        <f t="shared" si="1"/>
        <v>0.18</v>
      </c>
    </row>
    <row r="45" spans="1:10" ht="15.75" customHeight="1" x14ac:dyDescent="0.25">
      <c r="A45" s="815" t="s">
        <v>324</v>
      </c>
      <c r="B45" s="816" t="s">
        <v>324</v>
      </c>
      <c r="C45" s="215" t="s">
        <v>325</v>
      </c>
      <c r="D45" s="816" t="s">
        <v>324</v>
      </c>
      <c r="E45" s="816" t="s">
        <v>324</v>
      </c>
      <c r="F45" s="816" t="s">
        <v>324</v>
      </c>
      <c r="G45" s="493">
        <f t="shared" si="0"/>
        <v>2870</v>
      </c>
      <c r="H45" s="577"/>
      <c r="I45" s="254">
        <v>3500</v>
      </c>
      <c r="J45" s="148">
        <f t="shared" si="1"/>
        <v>0.18</v>
      </c>
    </row>
    <row r="46" spans="1:10" ht="15.75" thickBot="1" x14ac:dyDescent="0.3">
      <c r="A46" s="815" t="s">
        <v>193</v>
      </c>
      <c r="B46" s="816" t="s">
        <v>193</v>
      </c>
      <c r="C46" s="215" t="s">
        <v>194</v>
      </c>
      <c r="D46" s="816" t="s">
        <v>193</v>
      </c>
      <c r="E46" s="816" t="s">
        <v>193</v>
      </c>
      <c r="F46" s="816" t="s">
        <v>193</v>
      </c>
      <c r="G46" s="493">
        <f t="shared" si="0"/>
        <v>314.06</v>
      </c>
      <c r="H46" s="577"/>
      <c r="I46" s="256">
        <v>383</v>
      </c>
      <c r="J46" s="148">
        <f t="shared" si="1"/>
        <v>0.18</v>
      </c>
    </row>
    <row r="47" spans="1:10" x14ac:dyDescent="0.25">
      <c r="A47" s="301"/>
      <c r="B47" s="301"/>
      <c r="C47" s="302"/>
      <c r="D47" s="301"/>
      <c r="E47" s="301"/>
      <c r="F47" s="301"/>
      <c r="G47" s="252"/>
      <c r="H47" s="252"/>
      <c r="I47" s="259"/>
      <c r="J47" s="148"/>
    </row>
    <row r="48" spans="1:10" x14ac:dyDescent="0.25">
      <c r="A48" s="301"/>
      <c r="B48" s="301"/>
      <c r="C48" s="302"/>
      <c r="D48" s="301"/>
      <c r="E48" s="301"/>
      <c r="F48" s="301"/>
      <c r="G48" s="252"/>
      <c r="H48" s="252"/>
      <c r="I48" s="259"/>
      <c r="J48" s="148"/>
    </row>
    <row r="49" spans="1:10" x14ac:dyDescent="0.25">
      <c r="A49" s="301"/>
      <c r="B49" s="301"/>
      <c r="C49" s="302"/>
      <c r="D49" s="301"/>
      <c r="E49" s="301"/>
      <c r="F49" s="301"/>
      <c r="G49" s="252"/>
      <c r="H49" s="252"/>
      <c r="I49" s="259"/>
      <c r="J49" s="148"/>
    </row>
    <row r="52" spans="1:10" ht="15.75" thickBot="1" x14ac:dyDescent="0.3"/>
    <row r="53" spans="1:10" ht="15" customHeight="1" x14ac:dyDescent="0.25">
      <c r="A53" s="604" t="s">
        <v>227</v>
      </c>
      <c r="B53" s="605"/>
      <c r="C53" s="608" t="s">
        <v>234</v>
      </c>
      <c r="D53" s="610" t="s">
        <v>172</v>
      </c>
      <c r="E53" s="611"/>
      <c r="F53" s="612"/>
      <c r="G53" s="836" t="s">
        <v>751</v>
      </c>
      <c r="H53" s="837"/>
    </row>
    <row r="54" spans="1:10" ht="15" customHeight="1" thickBot="1" x14ac:dyDescent="0.3">
      <c r="A54" s="606"/>
      <c r="B54" s="607"/>
      <c r="C54" s="609"/>
      <c r="D54" s="613"/>
      <c r="E54" s="614"/>
      <c r="F54" s="615"/>
      <c r="G54" s="838"/>
      <c r="H54" s="839"/>
    </row>
    <row r="55" spans="1:10" ht="15" customHeight="1" x14ac:dyDescent="0.25">
      <c r="A55" s="673" t="s">
        <v>222</v>
      </c>
      <c r="B55" s="645" t="s">
        <v>222</v>
      </c>
      <c r="C55" s="147" t="s">
        <v>327</v>
      </c>
      <c r="D55" s="645" t="s">
        <v>222</v>
      </c>
      <c r="E55" s="645" t="s">
        <v>222</v>
      </c>
      <c r="F55" s="645" t="s">
        <v>222</v>
      </c>
      <c r="G55" s="818">
        <f>SUM(I55-I55*J55)</f>
        <v>107.13300000000001</v>
      </c>
      <c r="H55" s="819"/>
      <c r="I55" s="262">
        <v>130.65</v>
      </c>
      <c r="J55" s="148">
        <f xml:space="preserve"> F9</f>
        <v>0.18</v>
      </c>
    </row>
    <row r="56" spans="1:10" ht="15" customHeight="1" x14ac:dyDescent="0.25">
      <c r="A56" s="670" t="s">
        <v>1136</v>
      </c>
      <c r="B56" s="505" t="s">
        <v>1136</v>
      </c>
      <c r="C56" s="191">
        <v>19406032</v>
      </c>
      <c r="D56" s="505" t="s">
        <v>1136</v>
      </c>
      <c r="E56" s="505" t="s">
        <v>1136</v>
      </c>
      <c r="F56" s="505" t="s">
        <v>1136</v>
      </c>
      <c r="G56" s="493">
        <f>SUM(I56-I56*J56)</f>
        <v>15533.26</v>
      </c>
      <c r="H56" s="577"/>
      <c r="I56" s="257">
        <v>18943</v>
      </c>
      <c r="J56" s="148">
        <f xml:space="preserve"> J55</f>
        <v>0.18</v>
      </c>
    </row>
    <row r="57" spans="1:10" ht="15" customHeight="1" x14ac:dyDescent="0.25">
      <c r="A57" s="670" t="s">
        <v>1137</v>
      </c>
      <c r="B57" s="505" t="s">
        <v>1137</v>
      </c>
      <c r="C57" s="191">
        <v>7238244</v>
      </c>
      <c r="D57" s="505" t="s">
        <v>1137</v>
      </c>
      <c r="E57" s="505" t="s">
        <v>1137</v>
      </c>
      <c r="F57" s="505" t="s">
        <v>1137</v>
      </c>
      <c r="G57" s="493">
        <f t="shared" ref="G57:G70" si="2">SUM(I57-I57*J57)</f>
        <v>4553.46</v>
      </c>
      <c r="H57" s="577"/>
      <c r="I57" s="257">
        <v>5553</v>
      </c>
      <c r="J57" s="148">
        <f t="shared" ref="J57:J70" si="3" xml:space="preserve"> J56</f>
        <v>0.18</v>
      </c>
    </row>
    <row r="58" spans="1:10" ht="15" customHeight="1" x14ac:dyDescent="0.25">
      <c r="A58" s="670" t="s">
        <v>1161</v>
      </c>
      <c r="B58" s="505" t="s">
        <v>1161</v>
      </c>
      <c r="C58" s="191" t="s">
        <v>1160</v>
      </c>
      <c r="D58" s="505" t="s">
        <v>1161</v>
      </c>
      <c r="E58" s="505" t="s">
        <v>1161</v>
      </c>
      <c r="F58" s="505" t="s">
        <v>1161</v>
      </c>
      <c r="G58" s="493">
        <f t="shared" si="2"/>
        <v>9825.24</v>
      </c>
      <c r="H58" s="577"/>
      <c r="I58" s="257">
        <v>11982</v>
      </c>
      <c r="J58" s="148">
        <f t="shared" si="3"/>
        <v>0.18</v>
      </c>
    </row>
    <row r="59" spans="1:10" ht="15" customHeight="1" x14ac:dyDescent="0.25">
      <c r="A59" s="670" t="s">
        <v>1140</v>
      </c>
      <c r="B59" s="505" t="s">
        <v>1140</v>
      </c>
      <c r="C59" s="191" t="s">
        <v>695</v>
      </c>
      <c r="D59" s="505" t="s">
        <v>1140</v>
      </c>
      <c r="E59" s="505" t="s">
        <v>1140</v>
      </c>
      <c r="F59" s="505" t="s">
        <v>1140</v>
      </c>
      <c r="G59" s="493">
        <f t="shared" si="2"/>
        <v>10916.66</v>
      </c>
      <c r="H59" s="577"/>
      <c r="I59" s="257">
        <v>13313</v>
      </c>
      <c r="J59" s="148">
        <f t="shared" si="3"/>
        <v>0.18</v>
      </c>
    </row>
    <row r="60" spans="1:10" ht="15" customHeight="1" x14ac:dyDescent="0.25">
      <c r="A60" s="670" t="s">
        <v>1142</v>
      </c>
      <c r="B60" s="505" t="s">
        <v>1142</v>
      </c>
      <c r="C60" s="191" t="s">
        <v>1141</v>
      </c>
      <c r="D60" s="505" t="s">
        <v>1142</v>
      </c>
      <c r="E60" s="505" t="s">
        <v>1142</v>
      </c>
      <c r="F60" s="505" t="s">
        <v>1142</v>
      </c>
      <c r="G60" s="493">
        <f t="shared" si="2"/>
        <v>10916.66</v>
      </c>
      <c r="H60" s="577"/>
      <c r="I60" s="257">
        <v>13313</v>
      </c>
      <c r="J60" s="148">
        <f t="shared" si="3"/>
        <v>0.18</v>
      </c>
    </row>
    <row r="61" spans="1:10" ht="15" customHeight="1" x14ac:dyDescent="0.25">
      <c r="A61" s="670" t="s">
        <v>1143</v>
      </c>
      <c r="B61" s="505" t="s">
        <v>1143</v>
      </c>
      <c r="C61" s="191" t="s">
        <v>421</v>
      </c>
      <c r="D61" s="505" t="s">
        <v>1143</v>
      </c>
      <c r="E61" s="505" t="s">
        <v>1143</v>
      </c>
      <c r="F61" s="505" t="s">
        <v>1143</v>
      </c>
      <c r="G61" s="493">
        <f t="shared" si="2"/>
        <v>7872.82</v>
      </c>
      <c r="H61" s="577"/>
      <c r="I61" s="257">
        <v>9601</v>
      </c>
      <c r="J61" s="148">
        <f t="shared" si="3"/>
        <v>0.18</v>
      </c>
    </row>
    <row r="62" spans="1:10" ht="15" customHeight="1" x14ac:dyDescent="0.25">
      <c r="A62" s="670" t="s">
        <v>1145</v>
      </c>
      <c r="B62" s="505" t="s">
        <v>1145</v>
      </c>
      <c r="C62" s="191" t="s">
        <v>1144</v>
      </c>
      <c r="D62" s="505" t="s">
        <v>1145</v>
      </c>
      <c r="E62" s="505" t="s">
        <v>1145</v>
      </c>
      <c r="F62" s="505" t="s">
        <v>1145</v>
      </c>
      <c r="G62" s="493">
        <f t="shared" si="2"/>
        <v>7872.82</v>
      </c>
      <c r="H62" s="577"/>
      <c r="I62" s="257">
        <v>9601</v>
      </c>
      <c r="J62" s="148">
        <f t="shared" si="3"/>
        <v>0.18</v>
      </c>
    </row>
    <row r="63" spans="1:10" ht="15" customHeight="1" x14ac:dyDescent="0.25">
      <c r="A63" s="670" t="s">
        <v>1146</v>
      </c>
      <c r="B63" s="505" t="s">
        <v>1146</v>
      </c>
      <c r="C63" s="191" t="s">
        <v>422</v>
      </c>
      <c r="D63" s="505" t="s">
        <v>1146</v>
      </c>
      <c r="E63" s="505" t="s">
        <v>1146</v>
      </c>
      <c r="F63" s="505" t="s">
        <v>1146</v>
      </c>
      <c r="G63" s="493">
        <f t="shared" si="2"/>
        <v>8710.0400000000009</v>
      </c>
      <c r="H63" s="577"/>
      <c r="I63" s="257">
        <v>10622</v>
      </c>
      <c r="J63" s="148">
        <f t="shared" si="3"/>
        <v>0.18</v>
      </c>
    </row>
    <row r="64" spans="1:10" ht="15" customHeight="1" x14ac:dyDescent="0.25">
      <c r="A64" s="670" t="s">
        <v>1148</v>
      </c>
      <c r="B64" s="505" t="s">
        <v>1148</v>
      </c>
      <c r="C64" s="191" t="s">
        <v>1147</v>
      </c>
      <c r="D64" s="505" t="s">
        <v>1148</v>
      </c>
      <c r="E64" s="505" t="s">
        <v>1148</v>
      </c>
      <c r="F64" s="505" t="s">
        <v>1148</v>
      </c>
      <c r="G64" s="493">
        <f t="shared" si="2"/>
        <v>8710.0400000000009</v>
      </c>
      <c r="H64" s="577"/>
      <c r="I64" s="257">
        <v>10622</v>
      </c>
      <c r="J64" s="148">
        <f t="shared" si="3"/>
        <v>0.18</v>
      </c>
    </row>
    <row r="65" spans="1:10" ht="15" customHeight="1" x14ac:dyDescent="0.25">
      <c r="A65" s="670" t="s">
        <v>1149</v>
      </c>
      <c r="B65" s="505" t="s">
        <v>1149</v>
      </c>
      <c r="C65" s="191" t="s">
        <v>429</v>
      </c>
      <c r="D65" s="505" t="s">
        <v>1149</v>
      </c>
      <c r="E65" s="505" t="s">
        <v>1149</v>
      </c>
      <c r="F65" s="505" t="s">
        <v>1149</v>
      </c>
      <c r="G65" s="493">
        <f t="shared" si="2"/>
        <v>9339.7999999999993</v>
      </c>
      <c r="H65" s="577"/>
      <c r="I65" s="257">
        <v>11390</v>
      </c>
      <c r="J65" s="148">
        <f t="shared" si="3"/>
        <v>0.18</v>
      </c>
    </row>
    <row r="66" spans="1:10" ht="15" customHeight="1" x14ac:dyDescent="0.25">
      <c r="A66" s="670" t="s">
        <v>1151</v>
      </c>
      <c r="B66" s="505" t="s">
        <v>1151</v>
      </c>
      <c r="C66" s="191" t="s">
        <v>1150</v>
      </c>
      <c r="D66" s="505" t="s">
        <v>1151</v>
      </c>
      <c r="E66" s="505" t="s">
        <v>1151</v>
      </c>
      <c r="F66" s="505" t="s">
        <v>1151</v>
      </c>
      <c r="G66" s="493">
        <f t="shared" si="2"/>
        <v>9339.7999999999993</v>
      </c>
      <c r="H66" s="577"/>
      <c r="I66" s="257">
        <v>11390</v>
      </c>
      <c r="J66" s="148">
        <f t="shared" si="3"/>
        <v>0.18</v>
      </c>
    </row>
    <row r="67" spans="1:10" ht="15" customHeight="1" x14ac:dyDescent="0.25">
      <c r="A67" s="670" t="s">
        <v>1152</v>
      </c>
      <c r="B67" s="505" t="s">
        <v>1152</v>
      </c>
      <c r="C67" s="191" t="s">
        <v>423</v>
      </c>
      <c r="D67" s="505" t="s">
        <v>1152</v>
      </c>
      <c r="E67" s="505" t="s">
        <v>1152</v>
      </c>
      <c r="F67" s="505" t="s">
        <v>1152</v>
      </c>
      <c r="G67" s="493">
        <f t="shared" si="2"/>
        <v>10342.66</v>
      </c>
      <c r="H67" s="577"/>
      <c r="I67" s="257">
        <v>12613</v>
      </c>
      <c r="J67" s="148">
        <f t="shared" si="3"/>
        <v>0.18</v>
      </c>
    </row>
    <row r="68" spans="1:10" ht="15" customHeight="1" x14ac:dyDescent="0.25">
      <c r="A68" s="670" t="s">
        <v>1154</v>
      </c>
      <c r="B68" s="505" t="s">
        <v>1154</v>
      </c>
      <c r="C68" s="191" t="s">
        <v>1153</v>
      </c>
      <c r="D68" s="505" t="s">
        <v>1154</v>
      </c>
      <c r="E68" s="505" t="s">
        <v>1154</v>
      </c>
      <c r="F68" s="505" t="s">
        <v>1154</v>
      </c>
      <c r="G68" s="493">
        <f t="shared" si="2"/>
        <v>10342.66</v>
      </c>
      <c r="H68" s="577"/>
      <c r="I68" s="257">
        <v>12613</v>
      </c>
      <c r="J68" s="148">
        <f t="shared" si="3"/>
        <v>0.18</v>
      </c>
    </row>
    <row r="69" spans="1:10" ht="15" customHeight="1" x14ac:dyDescent="0.25">
      <c r="A69" s="505" t="s">
        <v>1155</v>
      </c>
      <c r="B69" s="505" t="s">
        <v>1155</v>
      </c>
      <c r="C69" s="248" t="s">
        <v>613</v>
      </c>
      <c r="D69" s="505" t="s">
        <v>1155</v>
      </c>
      <c r="E69" s="505" t="s">
        <v>1155</v>
      </c>
      <c r="F69" s="505" t="s">
        <v>1155</v>
      </c>
      <c r="G69" s="493">
        <f t="shared" si="2"/>
        <v>10503.380000000001</v>
      </c>
      <c r="H69" s="577"/>
      <c r="I69" s="257">
        <v>12809</v>
      </c>
      <c r="J69" s="148">
        <f t="shared" si="3"/>
        <v>0.18</v>
      </c>
    </row>
    <row r="70" spans="1:10" ht="30.75" thickBot="1" x14ac:dyDescent="0.3">
      <c r="A70" s="505" t="s">
        <v>1157</v>
      </c>
      <c r="B70" s="505" t="s">
        <v>1157</v>
      </c>
      <c r="C70" s="248" t="s">
        <v>1156</v>
      </c>
      <c r="D70" s="505" t="s">
        <v>1157</v>
      </c>
      <c r="E70" s="505" t="s">
        <v>1157</v>
      </c>
      <c r="F70" s="505" t="s">
        <v>1157</v>
      </c>
      <c r="G70" s="493">
        <f t="shared" si="2"/>
        <v>10503.380000000001</v>
      </c>
      <c r="H70" s="577"/>
      <c r="I70" s="258">
        <v>12809</v>
      </c>
      <c r="J70" s="148">
        <f t="shared" si="3"/>
        <v>0.18</v>
      </c>
    </row>
  </sheetData>
  <mergeCells count="152"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68:B68"/>
    <mergeCell ref="D68:F68"/>
    <mergeCell ref="G68:H68"/>
    <mergeCell ref="A69:B69"/>
    <mergeCell ref="D69:F69"/>
    <mergeCell ref="G69:H69"/>
    <mergeCell ref="A66:B66"/>
    <mergeCell ref="D66:F66"/>
    <mergeCell ref="G66:H66"/>
    <mergeCell ref="A67:B67"/>
    <mergeCell ref="D67:F67"/>
    <mergeCell ref="G67:H67"/>
    <mergeCell ref="A64:B64"/>
    <mergeCell ref="D64:F64"/>
    <mergeCell ref="G64:H64"/>
    <mergeCell ref="A65:B65"/>
    <mergeCell ref="D65:F65"/>
    <mergeCell ref="G65:H65"/>
    <mergeCell ref="A62:B62"/>
    <mergeCell ref="D62:F62"/>
    <mergeCell ref="G62:H62"/>
    <mergeCell ref="A63:B63"/>
    <mergeCell ref="D63:F63"/>
    <mergeCell ref="G63:H63"/>
    <mergeCell ref="A60:B60"/>
    <mergeCell ref="D60:F60"/>
    <mergeCell ref="G60:H60"/>
    <mergeCell ref="A61:B61"/>
    <mergeCell ref="D61:F61"/>
    <mergeCell ref="G61:H61"/>
    <mergeCell ref="A58:B58"/>
    <mergeCell ref="D58:F58"/>
    <mergeCell ref="G58:H58"/>
    <mergeCell ref="A59:B59"/>
    <mergeCell ref="D59:F59"/>
    <mergeCell ref="G59:H59"/>
    <mergeCell ref="A56:B56"/>
    <mergeCell ref="D56:F56"/>
    <mergeCell ref="G56:H56"/>
    <mergeCell ref="A57:B57"/>
    <mergeCell ref="D57:F57"/>
    <mergeCell ref="G57:H57"/>
    <mergeCell ref="A53:B54"/>
    <mergeCell ref="C53:C54"/>
    <mergeCell ref="D53:F54"/>
    <mergeCell ref="G53:H54"/>
    <mergeCell ref="A55:B55"/>
    <mergeCell ref="D55:F55"/>
    <mergeCell ref="G55:H55"/>
    <mergeCell ref="A46:B46"/>
    <mergeCell ref="D46:F46"/>
    <mergeCell ref="G46:H46"/>
    <mergeCell ref="A43:B43"/>
    <mergeCell ref="D43:F43"/>
    <mergeCell ref="G43:H43"/>
    <mergeCell ref="A44:B44"/>
    <mergeCell ref="D44:F44"/>
    <mergeCell ref="G44:H44"/>
    <mergeCell ref="A45:B45"/>
    <mergeCell ref="D45:F45"/>
    <mergeCell ref="G45:H45"/>
    <mergeCell ref="A41:B41"/>
    <mergeCell ref="D41:F41"/>
    <mergeCell ref="G41:H41"/>
    <mergeCell ref="A42:B42"/>
    <mergeCell ref="D42:F42"/>
    <mergeCell ref="G42:H42"/>
    <mergeCell ref="A39:B39"/>
    <mergeCell ref="D39:F39"/>
    <mergeCell ref="G39:H39"/>
    <mergeCell ref="A40:B40"/>
    <mergeCell ref="D40:F40"/>
    <mergeCell ref="G40:H40"/>
    <mergeCell ref="A37:B37"/>
    <mergeCell ref="D37:F37"/>
    <mergeCell ref="G37:H37"/>
    <mergeCell ref="A38:B38"/>
    <mergeCell ref="D38:F38"/>
    <mergeCell ref="G38:H38"/>
    <mergeCell ref="A35:B35"/>
    <mergeCell ref="D35:F35"/>
    <mergeCell ref="G35:H35"/>
    <mergeCell ref="A36:B36"/>
    <mergeCell ref="D36:F36"/>
    <mergeCell ref="G36:H36"/>
    <mergeCell ref="A33:B33"/>
    <mergeCell ref="D33:F33"/>
    <mergeCell ref="G33:H33"/>
    <mergeCell ref="A34:B34"/>
    <mergeCell ref="D34:F34"/>
    <mergeCell ref="G34:H34"/>
    <mergeCell ref="A31:B31"/>
    <mergeCell ref="D31:F31"/>
    <mergeCell ref="G31:H31"/>
    <mergeCell ref="A32:B32"/>
    <mergeCell ref="D32:F32"/>
    <mergeCell ref="G32:H32"/>
    <mergeCell ref="A29:B29"/>
    <mergeCell ref="D29:F29"/>
    <mergeCell ref="G29:H29"/>
    <mergeCell ref="A30:B30"/>
    <mergeCell ref="D30:F30"/>
    <mergeCell ref="G30:H30"/>
    <mergeCell ref="A27:B27"/>
    <mergeCell ref="D27:F27"/>
    <mergeCell ref="G27:H27"/>
    <mergeCell ref="A28:B28"/>
    <mergeCell ref="D28:F28"/>
    <mergeCell ref="G28:H28"/>
    <mergeCell ref="A25:B26"/>
    <mergeCell ref="C25:C26"/>
    <mergeCell ref="D25:F26"/>
    <mergeCell ref="G25:H26"/>
    <mergeCell ref="A20:C20"/>
    <mergeCell ref="E20:H20"/>
    <mergeCell ref="A21:C21"/>
    <mergeCell ref="E21:H21"/>
    <mergeCell ref="A22:C22"/>
    <mergeCell ref="E22:H22"/>
    <mergeCell ref="A70:B70"/>
    <mergeCell ref="D70:F70"/>
    <mergeCell ref="G70:H70"/>
    <mergeCell ref="D1:H2"/>
    <mergeCell ref="D4:H4"/>
    <mergeCell ref="D6:H6"/>
    <mergeCell ref="A8:C8"/>
    <mergeCell ref="D8:E8"/>
    <mergeCell ref="G8:H8"/>
    <mergeCell ref="A17:C17"/>
    <mergeCell ref="E17:H17"/>
    <mergeCell ref="A18:C18"/>
    <mergeCell ref="E18:H18"/>
    <mergeCell ref="A19:C19"/>
    <mergeCell ref="E19:H19"/>
    <mergeCell ref="A9:C9"/>
    <mergeCell ref="D9:E9"/>
    <mergeCell ref="G9:H9"/>
    <mergeCell ref="A15:D15"/>
    <mergeCell ref="A16:C16"/>
    <mergeCell ref="E16:H16"/>
    <mergeCell ref="A24:D24"/>
    <mergeCell ref="E24:F24"/>
    <mergeCell ref="G24:H24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4"/>
  <sheetViews>
    <sheetView view="pageLayout" zoomScaleNormal="100" workbookViewId="0">
      <selection activeCell="G13" sqref="G13:H13"/>
    </sheetView>
  </sheetViews>
  <sheetFormatPr defaultRowHeight="15" x14ac:dyDescent="0.25"/>
  <cols>
    <col min="1" max="1" width="9.140625" style="149" customWidth="1"/>
    <col min="2" max="2" width="19.42578125" style="149" customWidth="1"/>
    <col min="3" max="3" width="11.85546875" style="149" customWidth="1"/>
    <col min="4" max="4" width="9.85546875" style="149" customWidth="1"/>
    <col min="5" max="5" width="9.140625" style="149"/>
    <col min="6" max="6" width="18" style="149" customWidth="1"/>
    <col min="7" max="7" width="5.85546875" style="149" customWidth="1"/>
    <col min="8" max="8" width="6.7109375" style="149" customWidth="1"/>
    <col min="9" max="10" width="9.140625" style="149" hidden="1" customWidth="1"/>
    <col min="11" max="11" width="0" style="149" hidden="1" customWidth="1"/>
    <col min="12" max="16384" width="9.140625" style="149"/>
  </cols>
  <sheetData>
    <row r="1" spans="1:8" ht="15" customHeight="1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" customHeight="1" thickBot="1" x14ac:dyDescent="0.3">
      <c r="D2" s="714"/>
      <c r="E2" s="715"/>
      <c r="F2" s="715"/>
      <c r="G2" s="715"/>
      <c r="H2" s="716"/>
    </row>
    <row r="3" spans="1:8" ht="15" customHeight="1" thickBot="1" x14ac:dyDescent="0.3">
      <c r="D3" s="165"/>
      <c r="E3" s="165"/>
      <c r="F3" s="165"/>
      <c r="G3" s="165"/>
      <c r="H3" s="165"/>
    </row>
    <row r="4" spans="1:8" ht="15" customHeight="1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5" customHeight="1" thickBot="1" x14ac:dyDescent="0.3">
      <c r="D5" s="166"/>
      <c r="E5" s="166"/>
      <c r="F5" s="166"/>
      <c r="G5" s="166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ht="15" customHeight="1" x14ac:dyDescent="0.25">
      <c r="A8" s="720" t="s">
        <v>172</v>
      </c>
      <c r="B8" s="721"/>
      <c r="C8" s="721"/>
      <c r="D8" s="722" t="s">
        <v>173</v>
      </c>
      <c r="E8" s="721"/>
      <c r="F8" s="168" t="s">
        <v>174</v>
      </c>
      <c r="G8" s="550" t="s">
        <v>751</v>
      </c>
      <c r="H8" s="551"/>
    </row>
    <row r="9" spans="1:8" ht="15" customHeight="1" x14ac:dyDescent="0.25">
      <c r="A9" s="731" t="str">
        <f xml:space="preserve"> 'Price Index'!A91:D91</f>
        <v>DX140W-5 No Front Wheeled Ex F&amp;R Outr</v>
      </c>
      <c r="B9" s="731"/>
      <c r="C9" s="731"/>
      <c r="D9" s="731" t="str">
        <f xml:space="preserve"> 'Price Index'!E91</f>
        <v>US-10</v>
      </c>
      <c r="E9" s="731"/>
      <c r="F9" s="177">
        <f xml:space="preserve"> 'Price Index'!G12</f>
        <v>0.18</v>
      </c>
      <c r="G9" s="732">
        <f>'Price Index'!F91-'Price Index'!F91*'Price Index'!G12:H12</f>
        <v>134774.29800000001</v>
      </c>
      <c r="H9" s="898"/>
    </row>
    <row r="10" spans="1:8" ht="15" customHeight="1" x14ac:dyDescent="0.25">
      <c r="A10" s="731" t="str">
        <f xml:space="preserve"> 'Price Index'!A92:D92</f>
        <v>DX140W-5 Mono Boom Frt. Dozer Rear Outr.</v>
      </c>
      <c r="B10" s="731"/>
      <c r="C10" s="731"/>
      <c r="D10" s="731" t="str">
        <f xml:space="preserve"> 'Price Index'!E92</f>
        <v>US-20</v>
      </c>
      <c r="E10" s="731"/>
      <c r="F10" s="177">
        <f xml:space="preserve"> F9</f>
        <v>0.18</v>
      </c>
      <c r="G10" s="732">
        <f>'Price Index'!F92-'Price Index'!F92*'Price Index'!G12:H12</f>
        <v>149323.23820000002</v>
      </c>
      <c r="H10" s="898"/>
    </row>
    <row r="11" spans="1:8" ht="15" customHeight="1" x14ac:dyDescent="0.25">
      <c r="A11" s="731" t="str">
        <f xml:space="preserve"> 'Price Index'!A93:D93</f>
        <v>DX140W-5 Mono Boom Frt. &amp; Rear Outr</v>
      </c>
      <c r="B11" s="731"/>
      <c r="C11" s="731"/>
      <c r="D11" s="731" t="str">
        <f xml:space="preserve"> 'Price Index'!E93</f>
        <v>US-30</v>
      </c>
      <c r="E11" s="731"/>
      <c r="F11" s="177">
        <f xml:space="preserve"> F9</f>
        <v>0.18</v>
      </c>
      <c r="G11" s="732">
        <f>'Price Index'!F93-'Price Index'!F93*'Price Index'!G12:H12</f>
        <v>154850.74340000001</v>
      </c>
      <c r="H11" s="898"/>
    </row>
    <row r="12" spans="1:8" ht="15" customHeight="1" x14ac:dyDescent="0.25">
      <c r="A12" s="731" t="str">
        <f xml:space="preserve"> 'Price Index'!A94:D94</f>
        <v>DX140W-5 Artic Boom Frt. Dozer &amp; Rear Outr.</v>
      </c>
      <c r="B12" s="731"/>
      <c r="C12" s="731"/>
      <c r="D12" s="731" t="str">
        <f xml:space="preserve"> 'Price Index'!E94</f>
        <v>US-40</v>
      </c>
      <c r="E12" s="731"/>
      <c r="F12" s="177">
        <f xml:space="preserve"> F9</f>
        <v>0.18</v>
      </c>
      <c r="G12" s="732">
        <f>'Price Index'!F94-'Price Index'!F94*'Price Index'!G12:H12</f>
        <v>159723.70000000001</v>
      </c>
      <c r="H12" s="898"/>
    </row>
    <row r="13" spans="1:8" ht="15" customHeight="1" x14ac:dyDescent="0.25">
      <c r="A13" s="731" t="str">
        <f xml:space="preserve"> 'Price Index'!A95:D95</f>
        <v>DX140W-5 Artic Boom Frt. &amp; Rear Outr</v>
      </c>
      <c r="B13" s="731"/>
      <c r="C13" s="731"/>
      <c r="D13" s="731" t="str">
        <f xml:space="preserve"> 'Price Index'!E95</f>
        <v>US-50</v>
      </c>
      <c r="E13" s="731"/>
      <c r="F13" s="177">
        <f xml:space="preserve"> F9</f>
        <v>0.18</v>
      </c>
      <c r="G13" s="732">
        <f>'Price Index'!F95-'Price Index'!F95*'Price Index'!G12:H12</f>
        <v>165247.87599999999</v>
      </c>
      <c r="H13" s="898"/>
    </row>
    <row r="14" spans="1:8" ht="15" customHeight="1" thickBot="1" x14ac:dyDescent="0.3"/>
    <row r="15" spans="1:8" ht="15.75" x14ac:dyDescent="0.25">
      <c r="A15" s="734" t="s">
        <v>175</v>
      </c>
      <c r="B15" s="735"/>
      <c r="C15" s="735"/>
      <c r="D15" s="735"/>
      <c r="E15" s="170"/>
      <c r="F15" s="170"/>
      <c r="G15" s="170"/>
      <c r="H15" s="171"/>
    </row>
    <row r="16" spans="1:8" x14ac:dyDescent="0.25">
      <c r="A16" s="736" t="s">
        <v>701</v>
      </c>
      <c r="B16" s="737"/>
      <c r="C16" s="737"/>
      <c r="D16" s="183"/>
      <c r="E16" s="738" t="s">
        <v>437</v>
      </c>
      <c r="F16" s="738"/>
      <c r="G16" s="738"/>
      <c r="H16" s="739"/>
    </row>
    <row r="17" spans="1:10" x14ac:dyDescent="0.25">
      <c r="A17" s="723" t="s">
        <v>430</v>
      </c>
      <c r="B17" s="724"/>
      <c r="C17" s="724"/>
      <c r="D17" s="162"/>
      <c r="E17" s="725"/>
      <c r="F17" s="725"/>
      <c r="G17" s="725"/>
      <c r="H17" s="726"/>
    </row>
    <row r="18" spans="1:10" x14ac:dyDescent="0.25">
      <c r="A18" s="723" t="s">
        <v>436</v>
      </c>
      <c r="B18" s="724"/>
      <c r="C18" s="724"/>
      <c r="D18" s="183"/>
      <c r="E18" s="725"/>
      <c r="F18" s="725"/>
      <c r="G18" s="725"/>
      <c r="H18" s="726"/>
    </row>
    <row r="19" spans="1:10" x14ac:dyDescent="0.25">
      <c r="A19" s="723" t="s">
        <v>432</v>
      </c>
      <c r="B19" s="724"/>
      <c r="C19" s="724"/>
      <c r="D19" s="163"/>
      <c r="E19" s="725"/>
      <c r="F19" s="725"/>
      <c r="G19" s="725"/>
      <c r="H19" s="726"/>
    </row>
    <row r="20" spans="1:10" x14ac:dyDescent="0.25">
      <c r="A20" s="723" t="s">
        <v>433</v>
      </c>
      <c r="B20" s="724"/>
      <c r="C20" s="724"/>
      <c r="D20" s="162"/>
      <c r="E20" s="725"/>
      <c r="F20" s="725"/>
      <c r="G20" s="725"/>
      <c r="H20" s="726"/>
    </row>
    <row r="21" spans="1:10" x14ac:dyDescent="0.25">
      <c r="A21" s="723" t="s">
        <v>434</v>
      </c>
      <c r="B21" s="724"/>
      <c r="C21" s="724"/>
      <c r="D21" s="163"/>
      <c r="E21" s="725"/>
      <c r="F21" s="725"/>
      <c r="G21" s="725"/>
      <c r="H21" s="726"/>
    </row>
    <row r="22" spans="1:10" ht="15.75" thickBot="1" x14ac:dyDescent="0.3">
      <c r="A22" s="740" t="s">
        <v>435</v>
      </c>
      <c r="B22" s="741"/>
      <c r="C22" s="741"/>
      <c r="D22" s="164"/>
      <c r="E22" s="742"/>
      <c r="F22" s="742"/>
      <c r="G22" s="742"/>
      <c r="H22" s="743"/>
    </row>
    <row r="23" spans="1:10" x14ac:dyDescent="0.25">
      <c r="A23" s="167"/>
      <c r="B23" s="167"/>
      <c r="C23" s="167"/>
      <c r="D23" s="167"/>
      <c r="E23" s="167"/>
      <c r="F23" s="172"/>
      <c r="G23" s="173"/>
      <c r="H23" s="173"/>
    </row>
    <row r="24" spans="1:10" ht="15.75" thickBot="1" x14ac:dyDescent="0.3">
      <c r="A24" s="906"/>
      <c r="B24" s="906"/>
      <c r="C24" s="906"/>
      <c r="D24" s="906"/>
      <c r="E24" s="906"/>
      <c r="F24" s="906"/>
      <c r="G24" s="906"/>
      <c r="H24" s="906"/>
    </row>
    <row r="25" spans="1:10" ht="15" customHeight="1" x14ac:dyDescent="0.25">
      <c r="A25" s="744" t="s">
        <v>205</v>
      </c>
      <c r="B25" s="745"/>
      <c r="C25" s="770" t="s">
        <v>234</v>
      </c>
      <c r="D25" s="750" t="s">
        <v>172</v>
      </c>
      <c r="E25" s="751"/>
      <c r="F25" s="745"/>
      <c r="G25" s="836" t="s">
        <v>751</v>
      </c>
      <c r="H25" s="837"/>
    </row>
    <row r="26" spans="1:10" ht="15.75" customHeight="1" thickBot="1" x14ac:dyDescent="0.3">
      <c r="A26" s="746"/>
      <c r="B26" s="747"/>
      <c r="C26" s="814"/>
      <c r="D26" s="752"/>
      <c r="E26" s="753"/>
      <c r="F26" s="747"/>
      <c r="G26" s="838"/>
      <c r="H26" s="839"/>
    </row>
    <row r="27" spans="1:10" ht="15.75" customHeight="1" x14ac:dyDescent="0.25">
      <c r="A27" s="899" t="s">
        <v>868</v>
      </c>
      <c r="B27" s="900" t="s">
        <v>868</v>
      </c>
      <c r="C27" s="221" t="s">
        <v>476</v>
      </c>
      <c r="D27" s="901" t="s">
        <v>1162</v>
      </c>
      <c r="E27" s="902" t="s">
        <v>1162</v>
      </c>
      <c r="F27" s="903" t="s">
        <v>1162</v>
      </c>
      <c r="G27" s="904">
        <f>SUM(I27-I27*J27)</f>
        <v>1795.8</v>
      </c>
      <c r="H27" s="905"/>
      <c r="I27" s="254">
        <v>2190</v>
      </c>
      <c r="J27" s="148">
        <f xml:space="preserve"> F9</f>
        <v>0.18</v>
      </c>
    </row>
    <row r="28" spans="1:10" s="176" customFormat="1" ht="15.75" customHeight="1" x14ac:dyDescent="0.25">
      <c r="A28" s="670" t="s">
        <v>918</v>
      </c>
      <c r="B28" s="505" t="s">
        <v>918</v>
      </c>
      <c r="C28" s="214" t="s">
        <v>307</v>
      </c>
      <c r="D28" s="687" t="s">
        <v>1163</v>
      </c>
      <c r="E28" s="688" t="s">
        <v>1163</v>
      </c>
      <c r="F28" s="644" t="s">
        <v>1163</v>
      </c>
      <c r="G28" s="371">
        <f>SUM(I28-I28*J28)</f>
        <v>2296</v>
      </c>
      <c r="H28" s="522"/>
      <c r="I28" s="254">
        <v>2800</v>
      </c>
      <c r="J28" s="175">
        <f xml:space="preserve"> J27</f>
        <v>0.18</v>
      </c>
    </row>
    <row r="29" spans="1:10" s="176" customFormat="1" ht="15.75" customHeight="1" x14ac:dyDescent="0.25">
      <c r="A29" s="670" t="s">
        <v>1164</v>
      </c>
      <c r="B29" s="505"/>
      <c r="C29" s="214" t="s">
        <v>374</v>
      </c>
      <c r="D29" s="687" t="s">
        <v>1164</v>
      </c>
      <c r="E29" s="688" t="s">
        <v>1164</v>
      </c>
      <c r="F29" s="644" t="s">
        <v>1164</v>
      </c>
      <c r="G29" s="371">
        <f t="shared" ref="G29:G42" si="0">SUM(I29-I29*J29)</f>
        <v>2525.6</v>
      </c>
      <c r="H29" s="522"/>
      <c r="I29" s="254">
        <v>3080</v>
      </c>
      <c r="J29" s="175">
        <f t="shared" ref="J29:J42" si="1" xml:space="preserve"> J28</f>
        <v>0.18</v>
      </c>
    </row>
    <row r="30" spans="1:10" s="176" customFormat="1" ht="15.75" customHeight="1" x14ac:dyDescent="0.25">
      <c r="A30" s="670" t="s">
        <v>538</v>
      </c>
      <c r="B30" s="505" t="s">
        <v>538</v>
      </c>
      <c r="C30" s="214" t="s">
        <v>310</v>
      </c>
      <c r="D30" s="687" t="s">
        <v>311</v>
      </c>
      <c r="E30" s="688" t="s">
        <v>311</v>
      </c>
      <c r="F30" s="644" t="s">
        <v>311</v>
      </c>
      <c r="G30" s="371">
        <f t="shared" si="0"/>
        <v>218.94</v>
      </c>
      <c r="H30" s="522"/>
      <c r="I30" s="255">
        <v>267</v>
      </c>
      <c r="J30" s="175">
        <f t="shared" si="1"/>
        <v>0.18</v>
      </c>
    </row>
    <row r="31" spans="1:10" s="176" customFormat="1" ht="15.75" customHeight="1" x14ac:dyDescent="0.25">
      <c r="A31" s="670" t="s">
        <v>873</v>
      </c>
      <c r="B31" s="505" t="s">
        <v>873</v>
      </c>
      <c r="C31" s="214" t="s">
        <v>312</v>
      </c>
      <c r="D31" s="687" t="s">
        <v>313</v>
      </c>
      <c r="E31" s="688" t="s">
        <v>313</v>
      </c>
      <c r="F31" s="644" t="s">
        <v>313</v>
      </c>
      <c r="G31" s="371">
        <f t="shared" si="0"/>
        <v>2132</v>
      </c>
      <c r="H31" s="522"/>
      <c r="I31" s="254">
        <v>2600</v>
      </c>
      <c r="J31" s="175">
        <f t="shared" si="1"/>
        <v>0.18</v>
      </c>
    </row>
    <row r="32" spans="1:10" s="176" customFormat="1" ht="15.75" customHeight="1" x14ac:dyDescent="0.25">
      <c r="A32" s="670" t="s">
        <v>872</v>
      </c>
      <c r="B32" s="505" t="s">
        <v>872</v>
      </c>
      <c r="C32" s="214" t="s">
        <v>179</v>
      </c>
      <c r="D32" s="687" t="s">
        <v>1165</v>
      </c>
      <c r="E32" s="688" t="s">
        <v>1165</v>
      </c>
      <c r="F32" s="644" t="s">
        <v>1165</v>
      </c>
      <c r="G32" s="371">
        <f t="shared" si="0"/>
        <v>918.4</v>
      </c>
      <c r="H32" s="522"/>
      <c r="I32" s="254">
        <v>1120</v>
      </c>
      <c r="J32" s="175">
        <f t="shared" si="1"/>
        <v>0.18</v>
      </c>
    </row>
    <row r="33" spans="1:10" s="176" customFormat="1" ht="15.75" customHeight="1" x14ac:dyDescent="0.25">
      <c r="A33" s="670" t="s">
        <v>1166</v>
      </c>
      <c r="B33" s="505"/>
      <c r="C33" s="214" t="s">
        <v>320</v>
      </c>
      <c r="D33" s="687" t="s">
        <v>1166</v>
      </c>
      <c r="E33" s="688" t="s">
        <v>1166</v>
      </c>
      <c r="F33" s="644" t="s">
        <v>1166</v>
      </c>
      <c r="G33" s="371">
        <f t="shared" si="0"/>
        <v>533</v>
      </c>
      <c r="H33" s="522"/>
      <c r="I33" s="255">
        <v>650</v>
      </c>
      <c r="J33" s="175">
        <f t="shared" si="1"/>
        <v>0.18</v>
      </c>
    </row>
    <row r="34" spans="1:10" s="176" customFormat="1" ht="15.75" customHeight="1" x14ac:dyDescent="0.25">
      <c r="A34" s="670" t="s">
        <v>874</v>
      </c>
      <c r="B34" s="505" t="s">
        <v>874</v>
      </c>
      <c r="C34" s="214" t="s">
        <v>315</v>
      </c>
      <c r="D34" s="687" t="s">
        <v>316</v>
      </c>
      <c r="E34" s="688" t="s">
        <v>316</v>
      </c>
      <c r="F34" s="644" t="s">
        <v>316</v>
      </c>
      <c r="G34" s="371">
        <f t="shared" si="0"/>
        <v>557.6</v>
      </c>
      <c r="H34" s="522"/>
      <c r="I34" s="255">
        <v>680</v>
      </c>
      <c r="J34" s="175">
        <f t="shared" si="1"/>
        <v>0.18</v>
      </c>
    </row>
    <row r="35" spans="1:10" s="176" customFormat="1" ht="15.75" customHeight="1" x14ac:dyDescent="0.25">
      <c r="A35" s="670" t="s">
        <v>874</v>
      </c>
      <c r="B35" s="505" t="s">
        <v>874</v>
      </c>
      <c r="C35" s="214" t="s">
        <v>317</v>
      </c>
      <c r="D35" s="687" t="s">
        <v>318</v>
      </c>
      <c r="E35" s="688" t="s">
        <v>318</v>
      </c>
      <c r="F35" s="644" t="s">
        <v>318</v>
      </c>
      <c r="G35" s="371">
        <f t="shared" si="0"/>
        <v>1115.2</v>
      </c>
      <c r="H35" s="522"/>
      <c r="I35" s="254">
        <v>1360</v>
      </c>
      <c r="J35" s="175">
        <f t="shared" si="1"/>
        <v>0.18</v>
      </c>
    </row>
    <row r="36" spans="1:10" s="176" customFormat="1" ht="15.75" customHeight="1" x14ac:dyDescent="0.25">
      <c r="A36" s="670" t="s">
        <v>197</v>
      </c>
      <c r="B36" s="505" t="s">
        <v>197</v>
      </c>
      <c r="C36" s="214" t="s">
        <v>198</v>
      </c>
      <c r="D36" s="687" t="s">
        <v>197</v>
      </c>
      <c r="E36" s="688" t="s">
        <v>197</v>
      </c>
      <c r="F36" s="644" t="s">
        <v>197</v>
      </c>
      <c r="G36" s="371">
        <f t="shared" si="0"/>
        <v>360.8</v>
      </c>
      <c r="H36" s="522"/>
      <c r="I36" s="255">
        <v>440</v>
      </c>
      <c r="J36" s="175">
        <f t="shared" si="1"/>
        <v>0.18</v>
      </c>
    </row>
    <row r="37" spans="1:10" s="176" customFormat="1" ht="15.75" customHeight="1" x14ac:dyDescent="0.25">
      <c r="A37" s="670" t="s">
        <v>319</v>
      </c>
      <c r="B37" s="505" t="s">
        <v>319</v>
      </c>
      <c r="C37" s="214" t="s">
        <v>320</v>
      </c>
      <c r="D37" s="687" t="s">
        <v>319</v>
      </c>
      <c r="E37" s="688" t="s">
        <v>319</v>
      </c>
      <c r="F37" s="644" t="s">
        <v>319</v>
      </c>
      <c r="G37" s="371">
        <f t="shared" si="0"/>
        <v>196.8</v>
      </c>
      <c r="H37" s="522"/>
      <c r="I37" s="255">
        <v>240</v>
      </c>
      <c r="J37" s="175">
        <f t="shared" si="1"/>
        <v>0.18</v>
      </c>
    </row>
    <row r="38" spans="1:10" s="176" customFormat="1" ht="15.75" hidden="1" customHeight="1" x14ac:dyDescent="0.25">
      <c r="A38" s="670" t="s">
        <v>738</v>
      </c>
      <c r="B38" s="505" t="s">
        <v>738</v>
      </c>
      <c r="C38" s="214" t="s">
        <v>203</v>
      </c>
      <c r="D38" s="687" t="s">
        <v>321</v>
      </c>
      <c r="E38" s="688" t="s">
        <v>321</v>
      </c>
      <c r="F38" s="644" t="s">
        <v>321</v>
      </c>
      <c r="G38" s="371">
        <f t="shared" si="0"/>
        <v>557.6</v>
      </c>
      <c r="H38" s="522"/>
      <c r="I38" s="255">
        <v>680</v>
      </c>
      <c r="J38" s="175">
        <f t="shared" si="1"/>
        <v>0.18</v>
      </c>
    </row>
    <row r="39" spans="1:10" s="176" customFormat="1" ht="15.75" customHeight="1" x14ac:dyDescent="0.25">
      <c r="A39" s="670" t="s">
        <v>1168</v>
      </c>
      <c r="B39" s="505"/>
      <c r="C39" s="214" t="s">
        <v>1167</v>
      </c>
      <c r="D39" s="687" t="s">
        <v>1168</v>
      </c>
      <c r="E39" s="688" t="s">
        <v>1168</v>
      </c>
      <c r="F39" s="644" t="s">
        <v>1168</v>
      </c>
      <c r="G39" s="371">
        <f t="shared" si="0"/>
        <v>0</v>
      </c>
      <c r="H39" s="522"/>
      <c r="I39" s="255">
        <v>0</v>
      </c>
      <c r="J39" s="175">
        <f t="shared" si="1"/>
        <v>0.18</v>
      </c>
    </row>
    <row r="40" spans="1:10" s="176" customFormat="1" ht="15.75" customHeight="1" x14ac:dyDescent="0.25">
      <c r="A40" s="670" t="s">
        <v>774</v>
      </c>
      <c r="B40" s="505" t="s">
        <v>774</v>
      </c>
      <c r="C40" s="214">
        <v>110</v>
      </c>
      <c r="D40" s="687" t="s">
        <v>1169</v>
      </c>
      <c r="E40" s="688" t="s">
        <v>1169</v>
      </c>
      <c r="F40" s="644" t="s">
        <v>1169</v>
      </c>
      <c r="G40" s="371">
        <f t="shared" si="0"/>
        <v>151.69999999999999</v>
      </c>
      <c r="H40" s="522"/>
      <c r="I40" s="255">
        <v>185</v>
      </c>
      <c r="J40" s="175">
        <f t="shared" si="1"/>
        <v>0.18</v>
      </c>
    </row>
    <row r="41" spans="1:10" s="176" customFormat="1" ht="15.75" customHeight="1" x14ac:dyDescent="0.25">
      <c r="A41" s="505" t="s">
        <v>324</v>
      </c>
      <c r="B41" s="505" t="s">
        <v>324</v>
      </c>
      <c r="C41" s="245" t="s">
        <v>325</v>
      </c>
      <c r="D41" s="687" t="s">
        <v>324</v>
      </c>
      <c r="E41" s="688" t="s">
        <v>324</v>
      </c>
      <c r="F41" s="644" t="s">
        <v>324</v>
      </c>
      <c r="G41" s="371">
        <f t="shared" si="0"/>
        <v>2870</v>
      </c>
      <c r="H41" s="522"/>
      <c r="I41" s="254">
        <v>3500</v>
      </c>
      <c r="J41" s="175">
        <f t="shared" si="1"/>
        <v>0.18</v>
      </c>
    </row>
    <row r="42" spans="1:10" ht="15" customHeight="1" thickBot="1" x14ac:dyDescent="0.3">
      <c r="A42" s="505" t="s">
        <v>193</v>
      </c>
      <c r="B42" s="505" t="s">
        <v>193</v>
      </c>
      <c r="C42" s="245" t="s">
        <v>194</v>
      </c>
      <c r="D42" s="687" t="s">
        <v>193</v>
      </c>
      <c r="E42" s="688" t="s">
        <v>193</v>
      </c>
      <c r="F42" s="644" t="s">
        <v>193</v>
      </c>
      <c r="G42" s="371">
        <f t="shared" si="0"/>
        <v>314.06</v>
      </c>
      <c r="H42" s="522"/>
      <c r="I42" s="256">
        <v>383</v>
      </c>
      <c r="J42" s="175">
        <f t="shared" si="1"/>
        <v>0.18</v>
      </c>
    </row>
    <row r="43" spans="1:10" ht="15" customHeight="1" x14ac:dyDescent="0.25"/>
    <row r="44" spans="1:10" ht="1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2" spans="1:10" ht="15" customHeight="1" x14ac:dyDescent="0.25"/>
    <row r="53" spans="1:10" ht="15" customHeight="1" x14ac:dyDescent="0.25"/>
    <row r="54" spans="1:10" ht="1.5" customHeight="1" thickBot="1" x14ac:dyDescent="0.3">
      <c r="A54" s="179"/>
      <c r="B54" s="179"/>
      <c r="C54" s="179"/>
      <c r="D54" s="179"/>
      <c r="E54" s="179"/>
      <c r="F54" s="179"/>
      <c r="G54" s="182"/>
      <c r="H54" s="182"/>
    </row>
    <row r="55" spans="1:10" ht="15" customHeight="1" x14ac:dyDescent="0.25">
      <c r="A55" s="604" t="s">
        <v>227</v>
      </c>
      <c r="B55" s="605"/>
      <c r="C55" s="608" t="s">
        <v>234</v>
      </c>
      <c r="D55" s="610" t="s">
        <v>172</v>
      </c>
      <c r="E55" s="611"/>
      <c r="F55" s="612"/>
      <c r="G55" s="836" t="s">
        <v>751</v>
      </c>
      <c r="H55" s="837"/>
    </row>
    <row r="56" spans="1:10" ht="15.75" customHeight="1" thickBot="1" x14ac:dyDescent="0.3">
      <c r="A56" s="606"/>
      <c r="B56" s="607"/>
      <c r="C56" s="609"/>
      <c r="D56" s="613"/>
      <c r="E56" s="614"/>
      <c r="F56" s="615"/>
      <c r="G56" s="838"/>
      <c r="H56" s="839"/>
    </row>
    <row r="57" spans="1:10" ht="15" customHeight="1" x14ac:dyDescent="0.25">
      <c r="A57" s="673" t="s">
        <v>222</v>
      </c>
      <c r="B57" s="645" t="s">
        <v>222</v>
      </c>
      <c r="C57" s="147" t="s">
        <v>327</v>
      </c>
      <c r="D57" s="645" t="s">
        <v>222</v>
      </c>
      <c r="E57" s="645" t="s">
        <v>222</v>
      </c>
      <c r="F57" s="645" t="s">
        <v>222</v>
      </c>
      <c r="G57" s="818">
        <f>SUM(I57-I57*J57)</f>
        <v>107.13300000000001</v>
      </c>
      <c r="H57" s="819"/>
      <c r="I57" s="262">
        <v>130.65</v>
      </c>
      <c r="J57" s="148">
        <f xml:space="preserve"> J27</f>
        <v>0.18</v>
      </c>
    </row>
    <row r="58" spans="1:10" ht="15" customHeight="1" x14ac:dyDescent="0.25">
      <c r="A58" s="670" t="s">
        <v>328</v>
      </c>
      <c r="B58" s="505" t="s">
        <v>328</v>
      </c>
      <c r="C58" s="191">
        <v>19405935</v>
      </c>
      <c r="D58" s="505" t="s">
        <v>328</v>
      </c>
      <c r="E58" s="505" t="s">
        <v>328</v>
      </c>
      <c r="F58" s="505" t="s">
        <v>328</v>
      </c>
      <c r="G58" s="493">
        <f>SUM(I58-I58*J58)</f>
        <v>21830.04</v>
      </c>
      <c r="H58" s="577"/>
      <c r="I58" s="257">
        <v>26622</v>
      </c>
      <c r="J58" s="148">
        <f xml:space="preserve"> J57</f>
        <v>0.18</v>
      </c>
    </row>
    <row r="59" spans="1:10" ht="15" customHeight="1" x14ac:dyDescent="0.25">
      <c r="A59" s="670" t="s">
        <v>329</v>
      </c>
      <c r="B59" s="505" t="s">
        <v>329</v>
      </c>
      <c r="C59" s="191">
        <v>19405950</v>
      </c>
      <c r="D59" s="505" t="s">
        <v>329</v>
      </c>
      <c r="E59" s="505" t="s">
        <v>329</v>
      </c>
      <c r="F59" s="505" t="s">
        <v>329</v>
      </c>
      <c r="G59" s="493">
        <f t="shared" ref="G59:G74" si="2">SUM(I59-I59*J59)</f>
        <v>6687.1</v>
      </c>
      <c r="H59" s="577"/>
      <c r="I59" s="257">
        <v>8155</v>
      </c>
      <c r="J59" s="148">
        <f xml:space="preserve"> J58</f>
        <v>0.18</v>
      </c>
    </row>
    <row r="60" spans="1:10" ht="15" customHeight="1" x14ac:dyDescent="0.25">
      <c r="A60" s="670" t="s">
        <v>330</v>
      </c>
      <c r="B60" s="505" t="s">
        <v>330</v>
      </c>
      <c r="C60" s="191">
        <v>19405968</v>
      </c>
      <c r="D60" s="505" t="s">
        <v>330</v>
      </c>
      <c r="E60" s="505" t="s">
        <v>330</v>
      </c>
      <c r="F60" s="505" t="s">
        <v>330</v>
      </c>
      <c r="G60" s="493">
        <f t="shared" si="2"/>
        <v>10004</v>
      </c>
      <c r="H60" s="577"/>
      <c r="I60" s="257">
        <v>12200</v>
      </c>
      <c r="J60" s="148">
        <f t="shared" ref="J60:J74" si="3" xml:space="preserve"> J59</f>
        <v>0.18</v>
      </c>
    </row>
    <row r="61" spans="1:10" ht="15" customHeight="1" x14ac:dyDescent="0.25">
      <c r="A61" s="670" t="s">
        <v>875</v>
      </c>
      <c r="B61" s="505" t="s">
        <v>875</v>
      </c>
      <c r="C61" s="191">
        <v>7238238</v>
      </c>
      <c r="D61" s="505" t="s">
        <v>875</v>
      </c>
      <c r="E61" s="505" t="s">
        <v>875</v>
      </c>
      <c r="F61" s="505" t="s">
        <v>875</v>
      </c>
      <c r="G61" s="493">
        <f t="shared" si="2"/>
        <v>1858.12</v>
      </c>
      <c r="H61" s="577"/>
      <c r="I61" s="257">
        <v>2266</v>
      </c>
      <c r="J61" s="148">
        <f t="shared" si="3"/>
        <v>0.18</v>
      </c>
    </row>
    <row r="62" spans="1:10" ht="15" customHeight="1" x14ac:dyDescent="0.25">
      <c r="A62" s="670" t="s">
        <v>876</v>
      </c>
      <c r="B62" s="505" t="s">
        <v>876</v>
      </c>
      <c r="C62" s="191" t="s">
        <v>511</v>
      </c>
      <c r="D62" s="505" t="s">
        <v>876</v>
      </c>
      <c r="E62" s="505" t="s">
        <v>876</v>
      </c>
      <c r="F62" s="505" t="s">
        <v>876</v>
      </c>
      <c r="G62" s="493">
        <f t="shared" si="2"/>
        <v>2528.88</v>
      </c>
      <c r="H62" s="577"/>
      <c r="I62" s="257">
        <v>3084</v>
      </c>
      <c r="J62" s="148">
        <f t="shared" si="3"/>
        <v>0.18</v>
      </c>
    </row>
    <row r="63" spans="1:10" ht="15" customHeight="1" x14ac:dyDescent="0.25">
      <c r="A63" s="670" t="s">
        <v>877</v>
      </c>
      <c r="B63" s="505" t="s">
        <v>877</v>
      </c>
      <c r="C63" s="191" t="s">
        <v>512</v>
      </c>
      <c r="D63" s="505" t="s">
        <v>877</v>
      </c>
      <c r="E63" s="505" t="s">
        <v>877</v>
      </c>
      <c r="F63" s="505" t="s">
        <v>877</v>
      </c>
      <c r="G63" s="493">
        <f t="shared" si="2"/>
        <v>2893.7799999999997</v>
      </c>
      <c r="H63" s="577"/>
      <c r="I63" s="257">
        <v>3529</v>
      </c>
      <c r="J63" s="148">
        <f t="shared" si="3"/>
        <v>0.18</v>
      </c>
    </row>
    <row r="64" spans="1:10" ht="15" customHeight="1" x14ac:dyDescent="0.25">
      <c r="A64" s="670" t="s">
        <v>1171</v>
      </c>
      <c r="B64" s="505" t="s">
        <v>1171</v>
      </c>
      <c r="C64" s="191" t="s">
        <v>1170</v>
      </c>
      <c r="D64" s="505" t="s">
        <v>1171</v>
      </c>
      <c r="E64" s="505" t="s">
        <v>1171</v>
      </c>
      <c r="F64" s="505" t="s">
        <v>1171</v>
      </c>
      <c r="G64" s="493">
        <f t="shared" si="2"/>
        <v>4966.74</v>
      </c>
      <c r="H64" s="577"/>
      <c r="I64" s="257">
        <v>6057</v>
      </c>
      <c r="J64" s="148">
        <f t="shared" si="3"/>
        <v>0.18</v>
      </c>
    </row>
    <row r="65" spans="1:10" ht="15" customHeight="1" x14ac:dyDescent="0.25">
      <c r="A65" s="670" t="s">
        <v>883</v>
      </c>
      <c r="B65" s="505" t="s">
        <v>883</v>
      </c>
      <c r="C65" s="191" t="s">
        <v>333</v>
      </c>
      <c r="D65" s="505" t="s">
        <v>883</v>
      </c>
      <c r="E65" s="505" t="s">
        <v>883</v>
      </c>
      <c r="F65" s="505" t="s">
        <v>883</v>
      </c>
      <c r="G65" s="493">
        <f t="shared" si="2"/>
        <v>2255</v>
      </c>
      <c r="H65" s="577"/>
      <c r="I65" s="257">
        <v>2750</v>
      </c>
      <c r="J65" s="148">
        <f t="shared" si="3"/>
        <v>0.18</v>
      </c>
    </row>
    <row r="66" spans="1:10" ht="15" customHeight="1" x14ac:dyDescent="0.25">
      <c r="A66" s="670" t="s">
        <v>885</v>
      </c>
      <c r="B66" s="505" t="s">
        <v>885</v>
      </c>
      <c r="C66" s="191" t="s">
        <v>884</v>
      </c>
      <c r="D66" s="505" t="s">
        <v>885</v>
      </c>
      <c r="E66" s="505" t="s">
        <v>885</v>
      </c>
      <c r="F66" s="505" t="s">
        <v>885</v>
      </c>
      <c r="G66" s="493">
        <f t="shared" si="2"/>
        <v>2255</v>
      </c>
      <c r="H66" s="577"/>
      <c r="I66" s="257">
        <v>2750</v>
      </c>
      <c r="J66" s="148">
        <f t="shared" si="3"/>
        <v>0.18</v>
      </c>
    </row>
    <row r="67" spans="1:10" ht="15" customHeight="1" x14ac:dyDescent="0.25">
      <c r="A67" s="670" t="s">
        <v>886</v>
      </c>
      <c r="B67" s="505" t="s">
        <v>886</v>
      </c>
      <c r="C67" s="191" t="s">
        <v>334</v>
      </c>
      <c r="D67" s="505" t="s">
        <v>886</v>
      </c>
      <c r="E67" s="505" t="s">
        <v>886</v>
      </c>
      <c r="F67" s="505" t="s">
        <v>886</v>
      </c>
      <c r="G67" s="493">
        <f t="shared" si="2"/>
        <v>2510.02</v>
      </c>
      <c r="H67" s="577"/>
      <c r="I67" s="257">
        <v>3061</v>
      </c>
      <c r="J67" s="148">
        <f t="shared" si="3"/>
        <v>0.18</v>
      </c>
    </row>
    <row r="68" spans="1:10" ht="15" customHeight="1" x14ac:dyDescent="0.25">
      <c r="A68" s="505" t="s">
        <v>888</v>
      </c>
      <c r="B68" s="505" t="s">
        <v>888</v>
      </c>
      <c r="C68" s="248" t="s">
        <v>887</v>
      </c>
      <c r="D68" s="505" t="s">
        <v>888</v>
      </c>
      <c r="E68" s="505" t="s">
        <v>888</v>
      </c>
      <c r="F68" s="505" t="s">
        <v>888</v>
      </c>
      <c r="G68" s="493">
        <f t="shared" si="2"/>
        <v>2510.02</v>
      </c>
      <c r="H68" s="577"/>
      <c r="I68" s="257">
        <v>3061</v>
      </c>
      <c r="J68" s="148">
        <f t="shared" si="3"/>
        <v>0.18</v>
      </c>
    </row>
    <row r="69" spans="1:10" x14ac:dyDescent="0.25">
      <c r="A69" s="505" t="s">
        <v>889</v>
      </c>
      <c r="B69" s="505" t="s">
        <v>889</v>
      </c>
      <c r="C69" s="248" t="s">
        <v>335</v>
      </c>
      <c r="D69" s="505" t="s">
        <v>889</v>
      </c>
      <c r="E69" s="505" t="s">
        <v>889</v>
      </c>
      <c r="F69" s="505" t="s">
        <v>889</v>
      </c>
      <c r="G69" s="493">
        <f t="shared" si="2"/>
        <v>2696.98</v>
      </c>
      <c r="H69" s="577"/>
      <c r="I69" s="257">
        <v>3289</v>
      </c>
      <c r="J69" s="148">
        <f t="shared" si="3"/>
        <v>0.18</v>
      </c>
    </row>
    <row r="70" spans="1:10" x14ac:dyDescent="0.25">
      <c r="A70" s="505" t="s">
        <v>891</v>
      </c>
      <c r="B70" s="505" t="s">
        <v>891</v>
      </c>
      <c r="C70" s="248" t="s">
        <v>890</v>
      </c>
      <c r="D70" s="505" t="s">
        <v>891</v>
      </c>
      <c r="E70" s="505" t="s">
        <v>891</v>
      </c>
      <c r="F70" s="505" t="s">
        <v>891</v>
      </c>
      <c r="G70" s="493">
        <f t="shared" si="2"/>
        <v>2696.98</v>
      </c>
      <c r="H70" s="577"/>
      <c r="I70" s="257">
        <v>3289</v>
      </c>
      <c r="J70" s="148">
        <f t="shared" si="3"/>
        <v>0.18</v>
      </c>
    </row>
    <row r="71" spans="1:10" x14ac:dyDescent="0.25">
      <c r="A71" s="505" t="s">
        <v>892</v>
      </c>
      <c r="B71" s="505" t="s">
        <v>892</v>
      </c>
      <c r="C71" s="248" t="s">
        <v>336</v>
      </c>
      <c r="D71" s="505" t="s">
        <v>892</v>
      </c>
      <c r="E71" s="505" t="s">
        <v>892</v>
      </c>
      <c r="F71" s="505" t="s">
        <v>892</v>
      </c>
      <c r="G71" s="493">
        <f t="shared" si="2"/>
        <v>2890.5</v>
      </c>
      <c r="H71" s="577"/>
      <c r="I71" s="257">
        <v>3525</v>
      </c>
      <c r="J71" s="148">
        <f t="shared" si="3"/>
        <v>0.18</v>
      </c>
    </row>
    <row r="72" spans="1:10" x14ac:dyDescent="0.25">
      <c r="A72" s="505" t="s">
        <v>894</v>
      </c>
      <c r="B72" s="505" t="s">
        <v>894</v>
      </c>
      <c r="C72" s="248" t="s">
        <v>893</v>
      </c>
      <c r="D72" s="505" t="s">
        <v>894</v>
      </c>
      <c r="E72" s="505" t="s">
        <v>894</v>
      </c>
      <c r="F72" s="505" t="s">
        <v>894</v>
      </c>
      <c r="G72" s="493">
        <f t="shared" si="2"/>
        <v>2890.5</v>
      </c>
      <c r="H72" s="577"/>
      <c r="I72" s="257">
        <v>3525</v>
      </c>
      <c r="J72" s="148">
        <f t="shared" si="3"/>
        <v>0.18</v>
      </c>
    </row>
    <row r="73" spans="1:10" x14ac:dyDescent="0.25">
      <c r="A73" s="505" t="s">
        <v>895</v>
      </c>
      <c r="B73" s="505" t="s">
        <v>895</v>
      </c>
      <c r="C73" s="248" t="s">
        <v>494</v>
      </c>
      <c r="D73" s="505" t="s">
        <v>895</v>
      </c>
      <c r="E73" s="505" t="s">
        <v>895</v>
      </c>
      <c r="F73" s="505" t="s">
        <v>895</v>
      </c>
      <c r="G73" s="493">
        <f t="shared" si="2"/>
        <v>3315.26</v>
      </c>
      <c r="H73" s="577"/>
      <c r="I73" s="257">
        <v>4043</v>
      </c>
      <c r="J73" s="148">
        <f t="shared" si="3"/>
        <v>0.18</v>
      </c>
    </row>
    <row r="74" spans="1:10" ht="15.75" thickBot="1" x14ac:dyDescent="0.3">
      <c r="A74" s="505" t="s">
        <v>897</v>
      </c>
      <c r="B74" s="505" t="s">
        <v>897</v>
      </c>
      <c r="C74" s="248" t="s">
        <v>896</v>
      </c>
      <c r="D74" s="505" t="s">
        <v>897</v>
      </c>
      <c r="E74" s="505" t="s">
        <v>897</v>
      </c>
      <c r="F74" s="505" t="s">
        <v>897</v>
      </c>
      <c r="G74" s="493">
        <f t="shared" si="2"/>
        <v>3315.26</v>
      </c>
      <c r="H74" s="577"/>
      <c r="I74" s="258">
        <v>4043</v>
      </c>
      <c r="J74" s="148">
        <f t="shared" si="3"/>
        <v>0.18</v>
      </c>
    </row>
  </sheetData>
  <mergeCells count="149">
    <mergeCell ref="A67:B67"/>
    <mergeCell ref="D67:F67"/>
    <mergeCell ref="G67:H67"/>
    <mergeCell ref="A68:B68"/>
    <mergeCell ref="D68:F68"/>
    <mergeCell ref="G68:H68"/>
    <mergeCell ref="A65:B65"/>
    <mergeCell ref="D65:F65"/>
    <mergeCell ref="G65:H65"/>
    <mergeCell ref="A66:B66"/>
    <mergeCell ref="D66:F66"/>
    <mergeCell ref="G66:H66"/>
    <mergeCell ref="A41:B41"/>
    <mergeCell ref="D41:F41"/>
    <mergeCell ref="G41:H41"/>
    <mergeCell ref="A55:B56"/>
    <mergeCell ref="C55:C56"/>
    <mergeCell ref="D55:F56"/>
    <mergeCell ref="G55:H56"/>
    <mergeCell ref="A61:B61"/>
    <mergeCell ref="D61:F61"/>
    <mergeCell ref="G61:H61"/>
    <mergeCell ref="A59:B59"/>
    <mergeCell ref="D59:F59"/>
    <mergeCell ref="G59:H59"/>
    <mergeCell ref="A60:B60"/>
    <mergeCell ref="D60:F60"/>
    <mergeCell ref="G60:H60"/>
    <mergeCell ref="A42:B42"/>
    <mergeCell ref="D42:F42"/>
    <mergeCell ref="G42:H42"/>
    <mergeCell ref="A57:B57"/>
    <mergeCell ref="D57:F57"/>
    <mergeCell ref="G57:H57"/>
    <mergeCell ref="A58:B58"/>
    <mergeCell ref="D58:F58"/>
    <mergeCell ref="A39:B39"/>
    <mergeCell ref="D39:F39"/>
    <mergeCell ref="G39:H39"/>
    <mergeCell ref="A40:B40"/>
    <mergeCell ref="D40:F40"/>
    <mergeCell ref="G40:H40"/>
    <mergeCell ref="A37:B37"/>
    <mergeCell ref="D37:F37"/>
    <mergeCell ref="G37:H37"/>
    <mergeCell ref="A38:B38"/>
    <mergeCell ref="D38:F38"/>
    <mergeCell ref="G38:H38"/>
    <mergeCell ref="A35:B35"/>
    <mergeCell ref="D35:F35"/>
    <mergeCell ref="G35:H35"/>
    <mergeCell ref="A36:B36"/>
    <mergeCell ref="D36:F36"/>
    <mergeCell ref="G36:H36"/>
    <mergeCell ref="A33:B33"/>
    <mergeCell ref="D33:F33"/>
    <mergeCell ref="G33:H33"/>
    <mergeCell ref="A34:B34"/>
    <mergeCell ref="D34:F34"/>
    <mergeCell ref="G34:H34"/>
    <mergeCell ref="A31:B31"/>
    <mergeCell ref="D31:F31"/>
    <mergeCell ref="G31:H31"/>
    <mergeCell ref="A32:B32"/>
    <mergeCell ref="D32:F32"/>
    <mergeCell ref="G32:H32"/>
    <mergeCell ref="A29:B29"/>
    <mergeCell ref="D29:F29"/>
    <mergeCell ref="G29:H29"/>
    <mergeCell ref="A30:B30"/>
    <mergeCell ref="D30:F30"/>
    <mergeCell ref="G30:H30"/>
    <mergeCell ref="A27:B27"/>
    <mergeCell ref="D27:F27"/>
    <mergeCell ref="G27:H27"/>
    <mergeCell ref="A28:B28"/>
    <mergeCell ref="D28:F28"/>
    <mergeCell ref="G28:H28"/>
    <mergeCell ref="A24:D24"/>
    <mergeCell ref="E24:F24"/>
    <mergeCell ref="G24:H24"/>
    <mergeCell ref="A25:B26"/>
    <mergeCell ref="C25:C26"/>
    <mergeCell ref="D25:F26"/>
    <mergeCell ref="G25:H26"/>
    <mergeCell ref="A20:C20"/>
    <mergeCell ref="E20:H20"/>
    <mergeCell ref="A21:C21"/>
    <mergeCell ref="E21:H21"/>
    <mergeCell ref="A22:C22"/>
    <mergeCell ref="E22:H22"/>
    <mergeCell ref="A17:C17"/>
    <mergeCell ref="E17:H17"/>
    <mergeCell ref="A18:C18"/>
    <mergeCell ref="E18:H18"/>
    <mergeCell ref="A19:C19"/>
    <mergeCell ref="E19:H19"/>
    <mergeCell ref="A9:C9"/>
    <mergeCell ref="D9:E9"/>
    <mergeCell ref="G9:H9"/>
    <mergeCell ref="A15:D15"/>
    <mergeCell ref="A16:C16"/>
    <mergeCell ref="E16:H16"/>
    <mergeCell ref="D1:H2"/>
    <mergeCell ref="D4:H4"/>
    <mergeCell ref="D6:H6"/>
    <mergeCell ref="A8:C8"/>
    <mergeCell ref="D8:E8"/>
    <mergeCell ref="G8:H8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A74:B74"/>
    <mergeCell ref="D74:F74"/>
    <mergeCell ref="G74:H74"/>
    <mergeCell ref="A69:B69"/>
    <mergeCell ref="D69:F69"/>
    <mergeCell ref="G69:H69"/>
    <mergeCell ref="A70:B70"/>
    <mergeCell ref="D70:F70"/>
    <mergeCell ref="G70:H70"/>
    <mergeCell ref="A71:B71"/>
    <mergeCell ref="D71:F71"/>
    <mergeCell ref="G71:H71"/>
    <mergeCell ref="A72:B72"/>
    <mergeCell ref="D72:F72"/>
    <mergeCell ref="G72:H72"/>
    <mergeCell ref="A73:B73"/>
    <mergeCell ref="D73:F73"/>
    <mergeCell ref="G73:H73"/>
    <mergeCell ref="G58:H58"/>
    <mergeCell ref="A63:B63"/>
    <mergeCell ref="D63:F63"/>
    <mergeCell ref="G63:H63"/>
    <mergeCell ref="A64:B64"/>
    <mergeCell ref="D64:F64"/>
    <mergeCell ref="G64:H64"/>
    <mergeCell ref="A62:B62"/>
    <mergeCell ref="D62:F62"/>
    <mergeCell ref="G62:H62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3"/>
  <sheetViews>
    <sheetView view="pageLayout" zoomScaleNormal="100" workbookViewId="0">
      <selection activeCell="G11" sqref="G11:H11"/>
    </sheetView>
  </sheetViews>
  <sheetFormatPr defaultRowHeight="15" x14ac:dyDescent="0.25"/>
  <cols>
    <col min="1" max="1" width="9.140625" style="149" customWidth="1"/>
    <col min="2" max="2" width="16.140625" style="149" customWidth="1"/>
    <col min="3" max="3" width="14.42578125" style="149" customWidth="1"/>
    <col min="4" max="4" width="9.85546875" style="149" customWidth="1"/>
    <col min="5" max="5" width="9.140625" style="149"/>
    <col min="6" max="6" width="14.42578125" style="149" customWidth="1"/>
    <col min="7" max="7" width="8.85546875" style="149" customWidth="1"/>
    <col min="8" max="8" width="6.7109375" style="149" customWidth="1"/>
    <col min="9" max="10" width="9.140625" style="149" hidden="1" customWidth="1"/>
    <col min="11" max="16384" width="9.140625" style="149"/>
  </cols>
  <sheetData>
    <row r="1" spans="1:8" ht="15" customHeight="1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" customHeight="1" thickBot="1" x14ac:dyDescent="0.3">
      <c r="D2" s="714"/>
      <c r="E2" s="715"/>
      <c r="F2" s="715"/>
      <c r="G2" s="715"/>
      <c r="H2" s="716"/>
    </row>
    <row r="3" spans="1:8" ht="15" customHeight="1" thickBot="1" x14ac:dyDescent="0.3">
      <c r="D3" s="165"/>
      <c r="E3" s="165"/>
      <c r="F3" s="165"/>
      <c r="G3" s="165"/>
      <c r="H3" s="165"/>
    </row>
    <row r="4" spans="1:8" ht="15" customHeight="1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5" customHeight="1" thickBot="1" x14ac:dyDescent="0.3">
      <c r="D5" s="166"/>
      <c r="E5" s="166"/>
      <c r="F5" s="166"/>
      <c r="G5" s="166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ht="15" customHeight="1" thickBot="1" x14ac:dyDescent="0.3">
      <c r="A8" s="907" t="s">
        <v>172</v>
      </c>
      <c r="B8" s="908"/>
      <c r="C8" s="908"/>
      <c r="D8" s="909" t="s">
        <v>173</v>
      </c>
      <c r="E8" s="908"/>
      <c r="F8" s="353" t="s">
        <v>174</v>
      </c>
      <c r="G8" s="893" t="s">
        <v>1233</v>
      </c>
      <c r="H8" s="894"/>
    </row>
    <row r="9" spans="1:8" ht="15" customHeight="1" x14ac:dyDescent="0.25">
      <c r="A9" s="895" t="str">
        <f xml:space="preserve"> 'Price Index'!A96:D96</f>
        <v>DX190W-5 No Front Wheeled Ex F&amp;R Outr</v>
      </c>
      <c r="B9" s="896"/>
      <c r="C9" s="896"/>
      <c r="D9" s="896" t="str">
        <f xml:space="preserve"> 'Price Index'!E96</f>
        <v>US-10</v>
      </c>
      <c r="E9" s="896"/>
      <c r="F9" s="352">
        <f xml:space="preserve"> 'Price Index'!G12</f>
        <v>0.18</v>
      </c>
      <c r="G9" s="375">
        <f>SUM('Price Index'!F96-'Price Index'!F96*'Price Index'!G12)</f>
        <v>145048.91440000001</v>
      </c>
      <c r="H9" s="897"/>
    </row>
    <row r="10" spans="1:8" ht="15" customHeight="1" x14ac:dyDescent="0.25">
      <c r="A10" s="730" t="str">
        <f xml:space="preserve"> 'Price Index'!A97:D97</f>
        <v>DX190W-5 Mono Boom Frt. Dozer Rear Outr.</v>
      </c>
      <c r="B10" s="731"/>
      <c r="C10" s="731"/>
      <c r="D10" s="731" t="str">
        <f xml:space="preserve"> 'Price Index'!E97</f>
        <v>US-20</v>
      </c>
      <c r="E10" s="731"/>
      <c r="F10" s="352">
        <f xml:space="preserve"> F9</f>
        <v>0.18</v>
      </c>
      <c r="G10" s="732">
        <f>SUM('Price Index'!F97-'Price Index'!F97*'Price Index'!G12:H12)</f>
        <v>165459.2064</v>
      </c>
      <c r="H10" s="733"/>
    </row>
    <row r="11" spans="1:8" ht="15" customHeight="1" x14ac:dyDescent="0.25">
      <c r="A11" s="730" t="str">
        <f xml:space="preserve"> 'Price Index'!A98:D98</f>
        <v>DX190W-5 Mono Boom Frt. &amp; Rear Outr</v>
      </c>
      <c r="B11" s="731"/>
      <c r="C11" s="731"/>
      <c r="D11" s="731" t="str">
        <f xml:space="preserve"> 'Price Index'!E98</f>
        <v>US-30</v>
      </c>
      <c r="E11" s="731"/>
      <c r="F11" s="352">
        <f xml:space="preserve"> F9</f>
        <v>0.18</v>
      </c>
      <c r="G11" s="732">
        <f>SUM('Price Index'!F98-'Price Index'!F98*'Price Index'!G12:H12)</f>
        <v>172584.2274</v>
      </c>
      <c r="H11" s="733"/>
    </row>
    <row r="12" spans="1:8" ht="15" customHeight="1" x14ac:dyDescent="0.25">
      <c r="A12" s="730" t="str">
        <f xml:space="preserve"> 'Price Index'!A99:D99</f>
        <v>DX190W-5 Artic Boom Frt. Dozer &amp; Rear Outr.</v>
      </c>
      <c r="B12" s="731"/>
      <c r="C12" s="731"/>
      <c r="D12" s="731" t="str">
        <f xml:space="preserve"> 'Price Index'!E99</f>
        <v>US-40</v>
      </c>
      <c r="E12" s="731"/>
      <c r="F12" s="352">
        <f xml:space="preserve"> F9</f>
        <v>0.18</v>
      </c>
      <c r="G12" s="732">
        <f>SUM('Price Index'!F99-'Price Index'!F99*'Price Index'!G12:H12)</f>
        <v>171938.4118</v>
      </c>
      <c r="H12" s="733"/>
    </row>
    <row r="13" spans="1:8" ht="15" customHeight="1" thickBot="1" x14ac:dyDescent="0.3">
      <c r="A13" s="785" t="str">
        <f xml:space="preserve"> 'Price Index'!A100:D100</f>
        <v>DX190W-5 Artic Boom Frt. &amp; Rear Outr</v>
      </c>
      <c r="B13" s="765"/>
      <c r="C13" s="765"/>
      <c r="D13" s="765" t="str">
        <f xml:space="preserve"> 'Price Index'!E100</f>
        <v>US-50</v>
      </c>
      <c r="E13" s="765"/>
      <c r="F13" s="352">
        <f xml:space="preserve"> F9</f>
        <v>0.18</v>
      </c>
      <c r="G13" s="374">
        <f>SUM('Price Index'!F100-'Price Index'!F100*'Price Index'!G12:H12)</f>
        <v>179064.31020000001</v>
      </c>
      <c r="H13" s="729"/>
    </row>
    <row r="14" spans="1:8" ht="15" customHeight="1" x14ac:dyDescent="0.25">
      <c r="A14" s="349"/>
      <c r="B14" s="349"/>
      <c r="C14" s="349"/>
      <c r="D14" s="349"/>
      <c r="E14" s="349"/>
      <c r="F14" s="331"/>
      <c r="G14" s="350"/>
      <c r="H14" s="351"/>
    </row>
    <row r="15" spans="1:8" ht="15" customHeight="1" thickBot="1" x14ac:dyDescent="0.3"/>
    <row r="16" spans="1:8" ht="15.75" x14ac:dyDescent="0.25">
      <c r="A16" s="734" t="s">
        <v>175</v>
      </c>
      <c r="B16" s="735"/>
      <c r="C16" s="735"/>
      <c r="D16" s="735"/>
      <c r="E16" s="170"/>
      <c r="F16" s="170"/>
      <c r="G16" s="170"/>
      <c r="H16" s="171"/>
    </row>
    <row r="17" spans="1:10" x14ac:dyDescent="0.25">
      <c r="A17" s="736" t="s">
        <v>702</v>
      </c>
      <c r="B17" s="737"/>
      <c r="C17" s="737"/>
      <c r="D17" s="160"/>
      <c r="E17" s="738" t="s">
        <v>438</v>
      </c>
      <c r="F17" s="738"/>
      <c r="G17" s="738"/>
      <c r="H17" s="739"/>
    </row>
    <row r="18" spans="1:10" x14ac:dyDescent="0.25">
      <c r="A18" s="723" t="s">
        <v>430</v>
      </c>
      <c r="B18" s="724"/>
      <c r="C18" s="724"/>
      <c r="D18" s="162"/>
      <c r="E18" s="725" t="s">
        <v>439</v>
      </c>
      <c r="F18" s="725"/>
      <c r="G18" s="725"/>
      <c r="H18" s="726"/>
    </row>
    <row r="19" spans="1:10" x14ac:dyDescent="0.25">
      <c r="A19" s="723" t="s">
        <v>431</v>
      </c>
      <c r="B19" s="724"/>
      <c r="C19" s="724"/>
      <c r="D19" s="160"/>
      <c r="E19" s="725"/>
      <c r="F19" s="725"/>
      <c r="G19" s="725"/>
      <c r="H19" s="726"/>
    </row>
    <row r="20" spans="1:10" x14ac:dyDescent="0.25">
      <c r="A20" s="723" t="s">
        <v>432</v>
      </c>
      <c r="B20" s="724"/>
      <c r="C20" s="724"/>
      <c r="D20" s="163"/>
      <c r="E20" s="725"/>
      <c r="F20" s="725"/>
      <c r="G20" s="725"/>
      <c r="H20" s="726"/>
    </row>
    <row r="21" spans="1:10" x14ac:dyDescent="0.25">
      <c r="A21" s="723" t="s">
        <v>433</v>
      </c>
      <c r="B21" s="724"/>
      <c r="C21" s="724"/>
      <c r="D21" s="162"/>
      <c r="E21" s="725"/>
      <c r="F21" s="725"/>
      <c r="G21" s="725"/>
      <c r="H21" s="726"/>
    </row>
    <row r="22" spans="1:10" x14ac:dyDescent="0.25">
      <c r="A22" s="723" t="s">
        <v>434</v>
      </c>
      <c r="B22" s="724"/>
      <c r="C22" s="724"/>
      <c r="D22" s="163"/>
      <c r="E22" s="725"/>
      <c r="F22" s="725"/>
      <c r="G22" s="725"/>
      <c r="H22" s="726"/>
    </row>
    <row r="23" spans="1:10" ht="15.75" thickBot="1" x14ac:dyDescent="0.3">
      <c r="A23" s="740" t="s">
        <v>435</v>
      </c>
      <c r="B23" s="741"/>
      <c r="C23" s="741"/>
      <c r="D23" s="164"/>
      <c r="E23" s="742"/>
      <c r="F23" s="742"/>
      <c r="G23" s="742"/>
      <c r="H23" s="743"/>
    </row>
    <row r="24" spans="1:10" x14ac:dyDescent="0.25">
      <c r="A24" s="167"/>
      <c r="B24" s="167"/>
      <c r="C24" s="167"/>
      <c r="D24" s="167"/>
      <c r="E24" s="167"/>
      <c r="F24" s="172"/>
      <c r="G24" s="173"/>
      <c r="H24" s="173"/>
    </row>
    <row r="25" spans="1:10" ht="15.75" thickBot="1" x14ac:dyDescent="0.3">
      <c r="A25" s="906"/>
      <c r="B25" s="906"/>
      <c r="C25" s="906"/>
      <c r="D25" s="906"/>
      <c r="E25" s="906"/>
      <c r="F25" s="906"/>
      <c r="G25" s="906"/>
      <c r="H25" s="906"/>
    </row>
    <row r="26" spans="1:10" ht="15" customHeight="1" x14ac:dyDescent="0.25">
      <c r="A26" s="744" t="s">
        <v>205</v>
      </c>
      <c r="B26" s="745"/>
      <c r="C26" s="770" t="s">
        <v>234</v>
      </c>
      <c r="D26" s="750" t="s">
        <v>172</v>
      </c>
      <c r="E26" s="751"/>
      <c r="F26" s="745"/>
      <c r="G26" s="910" t="s">
        <v>751</v>
      </c>
      <c r="H26" s="911"/>
    </row>
    <row r="27" spans="1:10" ht="15.75" customHeight="1" thickBot="1" x14ac:dyDescent="0.3">
      <c r="A27" s="746"/>
      <c r="B27" s="747"/>
      <c r="C27" s="814"/>
      <c r="D27" s="752"/>
      <c r="E27" s="753"/>
      <c r="F27" s="747"/>
      <c r="G27" s="912"/>
      <c r="H27" s="913"/>
    </row>
    <row r="28" spans="1:10" s="176" customFormat="1" ht="15.75" customHeight="1" x14ac:dyDescent="0.25">
      <c r="A28" s="673" t="s">
        <v>863</v>
      </c>
      <c r="B28" s="645" t="s">
        <v>863</v>
      </c>
      <c r="C28" s="216">
        <v>26</v>
      </c>
      <c r="D28" s="645" t="s">
        <v>1172</v>
      </c>
      <c r="E28" s="645" t="s">
        <v>1172</v>
      </c>
      <c r="F28" s="645" t="s">
        <v>1172</v>
      </c>
      <c r="G28" s="818">
        <f>SUM(I28-I28*J28)</f>
        <v>0</v>
      </c>
      <c r="H28" s="819"/>
      <c r="I28" s="262">
        <v>0</v>
      </c>
      <c r="J28" s="175">
        <f xml:space="preserve"> F9</f>
        <v>0.18</v>
      </c>
    </row>
    <row r="29" spans="1:10" s="176" customFormat="1" ht="15.75" customHeight="1" x14ac:dyDescent="0.25">
      <c r="A29" s="670" t="s">
        <v>918</v>
      </c>
      <c r="B29" s="505" t="s">
        <v>918</v>
      </c>
      <c r="C29" s="214" t="s">
        <v>307</v>
      </c>
      <c r="D29" s="505" t="s">
        <v>1173</v>
      </c>
      <c r="E29" s="505" t="s">
        <v>1173</v>
      </c>
      <c r="F29" s="505" t="s">
        <v>1173</v>
      </c>
      <c r="G29" s="493">
        <f>SUM(I29-I29*J29)</f>
        <v>2296</v>
      </c>
      <c r="H29" s="577"/>
      <c r="I29" s="254">
        <v>2800</v>
      </c>
      <c r="J29" s="175">
        <f xml:space="preserve"> J28</f>
        <v>0.18</v>
      </c>
    </row>
    <row r="30" spans="1:10" s="176" customFormat="1" ht="15.75" customHeight="1" x14ac:dyDescent="0.25">
      <c r="A30" s="670"/>
      <c r="B30" s="505"/>
      <c r="C30" s="214" t="s">
        <v>374</v>
      </c>
      <c r="D30" s="505" t="s">
        <v>1164</v>
      </c>
      <c r="E30" s="505" t="s">
        <v>1164</v>
      </c>
      <c r="F30" s="505" t="s">
        <v>1164</v>
      </c>
      <c r="G30" s="493">
        <f t="shared" ref="G30:G42" si="0">SUM(I30-I30*J30)</f>
        <v>2525.6</v>
      </c>
      <c r="H30" s="577"/>
      <c r="I30" s="254">
        <v>3080</v>
      </c>
      <c r="J30" s="175">
        <f t="shared" ref="J30:J42" si="1" xml:space="preserve"> J29</f>
        <v>0.18</v>
      </c>
    </row>
    <row r="31" spans="1:10" s="176" customFormat="1" ht="15.75" customHeight="1" x14ac:dyDescent="0.25">
      <c r="A31" s="670" t="s">
        <v>868</v>
      </c>
      <c r="B31" s="505" t="s">
        <v>868</v>
      </c>
      <c r="C31" s="214" t="s">
        <v>476</v>
      </c>
      <c r="D31" s="505" t="s">
        <v>1174</v>
      </c>
      <c r="E31" s="505" t="s">
        <v>1174</v>
      </c>
      <c r="F31" s="505" t="s">
        <v>1174</v>
      </c>
      <c r="G31" s="493">
        <f t="shared" si="0"/>
        <v>1795.8</v>
      </c>
      <c r="H31" s="577"/>
      <c r="I31" s="254">
        <v>2190</v>
      </c>
      <c r="J31" s="175">
        <f t="shared" si="1"/>
        <v>0.18</v>
      </c>
    </row>
    <row r="32" spans="1:10" s="176" customFormat="1" ht="15.75" customHeight="1" x14ac:dyDescent="0.25">
      <c r="A32" s="670" t="s">
        <v>538</v>
      </c>
      <c r="B32" s="505" t="s">
        <v>538</v>
      </c>
      <c r="C32" s="214" t="s">
        <v>310</v>
      </c>
      <c r="D32" s="505" t="s">
        <v>311</v>
      </c>
      <c r="E32" s="505" t="s">
        <v>311</v>
      </c>
      <c r="F32" s="505" t="s">
        <v>311</v>
      </c>
      <c r="G32" s="493">
        <f t="shared" si="0"/>
        <v>218.94</v>
      </c>
      <c r="H32" s="577"/>
      <c r="I32" s="255">
        <v>267</v>
      </c>
      <c r="J32" s="175">
        <f t="shared" si="1"/>
        <v>0.18</v>
      </c>
    </row>
    <row r="33" spans="1:10" s="176" customFormat="1" ht="15.75" customHeight="1" x14ac:dyDescent="0.25">
      <c r="A33" s="670" t="s">
        <v>872</v>
      </c>
      <c r="B33" s="505" t="s">
        <v>872</v>
      </c>
      <c r="C33" s="214" t="s">
        <v>179</v>
      </c>
      <c r="D33" s="505" t="s">
        <v>1165</v>
      </c>
      <c r="E33" s="505" t="s">
        <v>1165</v>
      </c>
      <c r="F33" s="505" t="s">
        <v>1165</v>
      </c>
      <c r="G33" s="493">
        <f t="shared" si="0"/>
        <v>918.4</v>
      </c>
      <c r="H33" s="577"/>
      <c r="I33" s="254">
        <v>1120</v>
      </c>
      <c r="J33" s="175">
        <f t="shared" si="1"/>
        <v>0.18</v>
      </c>
    </row>
    <row r="34" spans="1:10" s="176" customFormat="1" ht="15.75" customHeight="1" x14ac:dyDescent="0.25">
      <c r="A34" s="670" t="s">
        <v>873</v>
      </c>
      <c r="B34" s="505" t="s">
        <v>873</v>
      </c>
      <c r="C34" s="214" t="s">
        <v>312</v>
      </c>
      <c r="D34" s="505" t="s">
        <v>313</v>
      </c>
      <c r="E34" s="505" t="s">
        <v>313</v>
      </c>
      <c r="F34" s="505" t="s">
        <v>313</v>
      </c>
      <c r="G34" s="493">
        <f t="shared" si="0"/>
        <v>2132</v>
      </c>
      <c r="H34" s="577"/>
      <c r="I34" s="254">
        <v>2600</v>
      </c>
      <c r="J34" s="175">
        <f t="shared" si="1"/>
        <v>0.18</v>
      </c>
    </row>
    <row r="35" spans="1:10" s="176" customFormat="1" ht="15.75" customHeight="1" x14ac:dyDescent="0.25">
      <c r="A35" s="670" t="s">
        <v>874</v>
      </c>
      <c r="B35" s="505" t="s">
        <v>874</v>
      </c>
      <c r="C35" s="214" t="s">
        <v>315</v>
      </c>
      <c r="D35" s="505" t="s">
        <v>1175</v>
      </c>
      <c r="E35" s="505" t="s">
        <v>1175</v>
      </c>
      <c r="F35" s="505" t="s">
        <v>1175</v>
      </c>
      <c r="G35" s="493">
        <f t="shared" si="0"/>
        <v>557.6</v>
      </c>
      <c r="H35" s="577"/>
      <c r="I35" s="255">
        <v>680</v>
      </c>
      <c r="J35" s="175">
        <f t="shared" si="1"/>
        <v>0.18</v>
      </c>
    </row>
    <row r="36" spans="1:10" s="176" customFormat="1" ht="15.75" customHeight="1" x14ac:dyDescent="0.25">
      <c r="A36" s="670"/>
      <c r="B36" s="505"/>
      <c r="C36" s="214" t="s">
        <v>317</v>
      </c>
      <c r="D36" s="505" t="s">
        <v>1176</v>
      </c>
      <c r="E36" s="505" t="s">
        <v>1176</v>
      </c>
      <c r="F36" s="505" t="s">
        <v>1176</v>
      </c>
      <c r="G36" s="493">
        <f t="shared" si="0"/>
        <v>1115.2</v>
      </c>
      <c r="H36" s="577"/>
      <c r="I36" s="254">
        <v>1360</v>
      </c>
      <c r="J36" s="175">
        <f t="shared" si="1"/>
        <v>0.18</v>
      </c>
    </row>
    <row r="37" spans="1:10" s="176" customFormat="1" ht="15.75" customHeight="1" x14ac:dyDescent="0.25">
      <c r="A37" s="670" t="s">
        <v>319</v>
      </c>
      <c r="B37" s="505" t="s">
        <v>319</v>
      </c>
      <c r="C37" s="214" t="s">
        <v>320</v>
      </c>
      <c r="D37" s="505" t="s">
        <v>319</v>
      </c>
      <c r="E37" s="505" t="s">
        <v>319</v>
      </c>
      <c r="F37" s="505" t="s">
        <v>319</v>
      </c>
      <c r="G37" s="493">
        <f t="shared" si="0"/>
        <v>196.8</v>
      </c>
      <c r="H37" s="577"/>
      <c r="I37" s="255">
        <v>240</v>
      </c>
      <c r="J37" s="175">
        <f t="shared" si="1"/>
        <v>0.18</v>
      </c>
    </row>
    <row r="38" spans="1:10" s="176" customFormat="1" ht="15.75" hidden="1" customHeight="1" x14ac:dyDescent="0.25">
      <c r="A38" s="670" t="s">
        <v>197</v>
      </c>
      <c r="B38" s="505" t="s">
        <v>197</v>
      </c>
      <c r="C38" s="214" t="s">
        <v>198</v>
      </c>
      <c r="D38" s="505" t="s">
        <v>197</v>
      </c>
      <c r="E38" s="505" t="s">
        <v>197</v>
      </c>
      <c r="F38" s="505" t="s">
        <v>197</v>
      </c>
      <c r="G38" s="493">
        <f t="shared" si="0"/>
        <v>360.8</v>
      </c>
      <c r="H38" s="577"/>
      <c r="I38" s="255">
        <v>440</v>
      </c>
      <c r="J38" s="175">
        <f t="shared" si="1"/>
        <v>0.18</v>
      </c>
    </row>
    <row r="39" spans="1:10" s="176" customFormat="1" ht="15.75" customHeight="1" x14ac:dyDescent="0.25">
      <c r="A39" s="670" t="s">
        <v>738</v>
      </c>
      <c r="B39" s="505" t="s">
        <v>738</v>
      </c>
      <c r="C39" s="214" t="s">
        <v>203</v>
      </c>
      <c r="D39" s="505" t="s">
        <v>321</v>
      </c>
      <c r="E39" s="505" t="s">
        <v>321</v>
      </c>
      <c r="F39" s="505" t="s">
        <v>321</v>
      </c>
      <c r="G39" s="493">
        <f t="shared" si="0"/>
        <v>557.6</v>
      </c>
      <c r="H39" s="577"/>
      <c r="I39" s="255">
        <v>680</v>
      </c>
      <c r="J39" s="175">
        <f t="shared" si="1"/>
        <v>0.18</v>
      </c>
    </row>
    <row r="40" spans="1:10" s="176" customFormat="1" ht="15.75" customHeight="1" x14ac:dyDescent="0.25">
      <c r="A40" s="670" t="s">
        <v>774</v>
      </c>
      <c r="B40" s="505" t="s">
        <v>774</v>
      </c>
      <c r="C40" s="214">
        <v>110</v>
      </c>
      <c r="D40" s="505" t="s">
        <v>1169</v>
      </c>
      <c r="E40" s="505" t="s">
        <v>1169</v>
      </c>
      <c r="F40" s="505" t="s">
        <v>1169</v>
      </c>
      <c r="G40" s="493">
        <f t="shared" si="0"/>
        <v>151.69999999999999</v>
      </c>
      <c r="H40" s="577"/>
      <c r="I40" s="255">
        <v>185</v>
      </c>
      <c r="J40" s="175">
        <f t="shared" si="1"/>
        <v>0.18</v>
      </c>
    </row>
    <row r="41" spans="1:10" s="176" customFormat="1" ht="15.75" customHeight="1" x14ac:dyDescent="0.25">
      <c r="A41" s="505" t="s">
        <v>324</v>
      </c>
      <c r="B41" s="505" t="s">
        <v>324</v>
      </c>
      <c r="C41" s="245" t="s">
        <v>325</v>
      </c>
      <c r="D41" s="505" t="s">
        <v>324</v>
      </c>
      <c r="E41" s="505" t="s">
        <v>324</v>
      </c>
      <c r="F41" s="505" t="s">
        <v>324</v>
      </c>
      <c r="G41" s="493">
        <f t="shared" si="0"/>
        <v>2870</v>
      </c>
      <c r="H41" s="577"/>
      <c r="I41" s="254">
        <v>3500</v>
      </c>
      <c r="J41" s="175">
        <f t="shared" si="1"/>
        <v>0.18</v>
      </c>
    </row>
    <row r="42" spans="1:10" ht="15" customHeight="1" thickBot="1" x14ac:dyDescent="0.3">
      <c r="A42" s="505" t="s">
        <v>193</v>
      </c>
      <c r="B42" s="505" t="s">
        <v>193</v>
      </c>
      <c r="C42" s="245" t="s">
        <v>194</v>
      </c>
      <c r="D42" s="505" t="s">
        <v>193</v>
      </c>
      <c r="E42" s="505" t="s">
        <v>193</v>
      </c>
      <c r="F42" s="505" t="s">
        <v>193</v>
      </c>
      <c r="G42" s="493">
        <f t="shared" si="0"/>
        <v>314.06</v>
      </c>
      <c r="H42" s="577"/>
      <c r="I42" s="256">
        <v>383</v>
      </c>
      <c r="J42" s="175">
        <f t="shared" si="1"/>
        <v>0.18</v>
      </c>
    </row>
    <row r="43" spans="1:10" ht="15" customHeight="1" x14ac:dyDescent="0.25"/>
    <row r="44" spans="1:10" ht="1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2" spans="1:10" ht="15" customHeight="1" x14ac:dyDescent="0.25"/>
    <row r="53" spans="1:10" ht="15" customHeight="1" x14ac:dyDescent="0.25"/>
    <row r="54" spans="1:10" ht="1.5" customHeight="1" thickBot="1" x14ac:dyDescent="0.3">
      <c r="A54" s="153"/>
      <c r="B54" s="153"/>
      <c r="C54" s="153"/>
      <c r="D54" s="153"/>
      <c r="E54" s="153"/>
      <c r="F54" s="153"/>
      <c r="G54" s="154"/>
      <c r="H54" s="154"/>
    </row>
    <row r="55" spans="1:10" ht="15" customHeight="1" x14ac:dyDescent="0.25">
      <c r="A55" s="604" t="s">
        <v>227</v>
      </c>
      <c r="B55" s="605"/>
      <c r="C55" s="608" t="s">
        <v>234</v>
      </c>
      <c r="D55" s="610" t="s">
        <v>172</v>
      </c>
      <c r="E55" s="611"/>
      <c r="F55" s="612"/>
      <c r="G55" s="914" t="s">
        <v>1233</v>
      </c>
      <c r="H55" s="915"/>
    </row>
    <row r="56" spans="1:10" ht="15.75" customHeight="1" thickBot="1" x14ac:dyDescent="0.3">
      <c r="A56" s="606"/>
      <c r="B56" s="607"/>
      <c r="C56" s="609"/>
      <c r="D56" s="613"/>
      <c r="E56" s="614"/>
      <c r="F56" s="615"/>
      <c r="G56" s="916"/>
      <c r="H56" s="917"/>
    </row>
    <row r="57" spans="1:10" ht="15" customHeight="1" x14ac:dyDescent="0.25">
      <c r="A57" s="658" t="s">
        <v>222</v>
      </c>
      <c r="B57" s="659" t="s">
        <v>222</v>
      </c>
      <c r="C57" s="147" t="s">
        <v>327</v>
      </c>
      <c r="D57" s="645" t="s">
        <v>222</v>
      </c>
      <c r="E57" s="645" t="s">
        <v>222</v>
      </c>
      <c r="F57" s="645" t="s">
        <v>222</v>
      </c>
      <c r="G57" s="818">
        <f>SUM(I57-I57*J57)</f>
        <v>107.13300000000001</v>
      </c>
      <c r="H57" s="819"/>
      <c r="I57" s="262">
        <v>130.65</v>
      </c>
      <c r="J57" s="148">
        <f xml:space="preserve"> F9</f>
        <v>0.18</v>
      </c>
    </row>
    <row r="58" spans="1:10" ht="15" customHeight="1" x14ac:dyDescent="0.25">
      <c r="A58" s="643" t="s">
        <v>922</v>
      </c>
      <c r="B58" s="644" t="s">
        <v>922</v>
      </c>
      <c r="C58" s="191">
        <v>19405976</v>
      </c>
      <c r="D58" s="505" t="s">
        <v>922</v>
      </c>
      <c r="E58" s="505" t="s">
        <v>922</v>
      </c>
      <c r="F58" s="505" t="s">
        <v>922</v>
      </c>
      <c r="G58" s="493">
        <f>SUM(I58-I58*J58)</f>
        <v>10004</v>
      </c>
      <c r="H58" s="577"/>
      <c r="I58" s="257">
        <v>12200</v>
      </c>
      <c r="J58" s="148">
        <f xml:space="preserve"> J57</f>
        <v>0.18</v>
      </c>
    </row>
    <row r="59" spans="1:10" ht="15" customHeight="1" x14ac:dyDescent="0.25">
      <c r="A59" s="643" t="s">
        <v>513</v>
      </c>
      <c r="B59" s="644" t="s">
        <v>513</v>
      </c>
      <c r="C59" s="191">
        <v>19406420</v>
      </c>
      <c r="D59" s="505" t="s">
        <v>513</v>
      </c>
      <c r="E59" s="505" t="s">
        <v>513</v>
      </c>
      <c r="F59" s="505" t="s">
        <v>513</v>
      </c>
      <c r="G59" s="493">
        <f t="shared" ref="G59:G103" si="2">SUM(I59-I59*J59)</f>
        <v>24882.080000000002</v>
      </c>
      <c r="H59" s="577"/>
      <c r="I59" s="257">
        <v>30344</v>
      </c>
      <c r="J59" s="148">
        <f t="shared" ref="J59:J103" si="3" xml:space="preserve"> J58</f>
        <v>0.18</v>
      </c>
    </row>
    <row r="60" spans="1:10" ht="15" customHeight="1" x14ac:dyDescent="0.25">
      <c r="A60" s="643" t="s">
        <v>923</v>
      </c>
      <c r="B60" s="644" t="s">
        <v>923</v>
      </c>
      <c r="C60" s="191">
        <v>7238239</v>
      </c>
      <c r="D60" s="505" t="s">
        <v>923</v>
      </c>
      <c r="E60" s="505" t="s">
        <v>923</v>
      </c>
      <c r="F60" s="505" t="s">
        <v>923</v>
      </c>
      <c r="G60" s="493">
        <f t="shared" si="2"/>
        <v>2175.46</v>
      </c>
      <c r="H60" s="577"/>
      <c r="I60" s="257">
        <v>2653</v>
      </c>
      <c r="J60" s="148">
        <f t="shared" si="3"/>
        <v>0.18</v>
      </c>
    </row>
    <row r="61" spans="1:10" ht="15" customHeight="1" x14ac:dyDescent="0.25">
      <c r="A61" s="643" t="s">
        <v>924</v>
      </c>
      <c r="B61" s="644" t="s">
        <v>924</v>
      </c>
      <c r="C61" s="191" t="s">
        <v>331</v>
      </c>
      <c r="D61" s="505" t="s">
        <v>924</v>
      </c>
      <c r="E61" s="505" t="s">
        <v>924</v>
      </c>
      <c r="F61" s="505" t="s">
        <v>924</v>
      </c>
      <c r="G61" s="493">
        <f t="shared" si="2"/>
        <v>2528.88</v>
      </c>
      <c r="H61" s="577"/>
      <c r="I61" s="257">
        <v>3084</v>
      </c>
      <c r="J61" s="148">
        <f t="shared" si="3"/>
        <v>0.18</v>
      </c>
    </row>
    <row r="62" spans="1:10" ht="15" customHeight="1" x14ac:dyDescent="0.25">
      <c r="A62" s="643" t="s">
        <v>925</v>
      </c>
      <c r="B62" s="644" t="s">
        <v>925</v>
      </c>
      <c r="C62" s="191" t="s">
        <v>332</v>
      </c>
      <c r="D62" s="505" t="s">
        <v>925</v>
      </c>
      <c r="E62" s="505" t="s">
        <v>925</v>
      </c>
      <c r="F62" s="505" t="s">
        <v>925</v>
      </c>
      <c r="G62" s="493">
        <f t="shared" si="2"/>
        <v>2893.7799999999997</v>
      </c>
      <c r="H62" s="577"/>
      <c r="I62" s="257">
        <v>3529</v>
      </c>
      <c r="J62" s="148">
        <f t="shared" si="3"/>
        <v>0.18</v>
      </c>
    </row>
    <row r="63" spans="1:10" ht="15" customHeight="1" x14ac:dyDescent="0.25">
      <c r="A63" s="643" t="s">
        <v>926</v>
      </c>
      <c r="B63" s="644" t="s">
        <v>926</v>
      </c>
      <c r="C63" s="191" t="s">
        <v>362</v>
      </c>
      <c r="D63" s="505" t="s">
        <v>926</v>
      </c>
      <c r="E63" s="505" t="s">
        <v>926</v>
      </c>
      <c r="F63" s="505" t="s">
        <v>926</v>
      </c>
      <c r="G63" s="493">
        <f t="shared" si="2"/>
        <v>3616.2</v>
      </c>
      <c r="H63" s="577"/>
      <c r="I63" s="257">
        <v>4410</v>
      </c>
      <c r="J63" s="148">
        <f t="shared" si="3"/>
        <v>0.18</v>
      </c>
    </row>
    <row r="64" spans="1:10" ht="15" customHeight="1" x14ac:dyDescent="0.25">
      <c r="A64" s="643" t="s">
        <v>1178</v>
      </c>
      <c r="B64" s="644" t="s">
        <v>1178</v>
      </c>
      <c r="C64" s="191" t="s">
        <v>1177</v>
      </c>
      <c r="D64" s="505" t="s">
        <v>1178</v>
      </c>
      <c r="E64" s="505" t="s">
        <v>1178</v>
      </c>
      <c r="F64" s="505" t="s">
        <v>1178</v>
      </c>
      <c r="G64" s="493">
        <f t="shared" si="2"/>
        <v>5174.2</v>
      </c>
      <c r="H64" s="577"/>
      <c r="I64" s="257">
        <v>6310</v>
      </c>
      <c r="J64" s="148">
        <f t="shared" si="3"/>
        <v>0.18</v>
      </c>
    </row>
    <row r="65" spans="1:10" ht="15" customHeight="1" x14ac:dyDescent="0.25">
      <c r="A65" s="643" t="s">
        <v>929</v>
      </c>
      <c r="B65" s="644" t="s">
        <v>929</v>
      </c>
      <c r="C65" s="191" t="s">
        <v>685</v>
      </c>
      <c r="D65" s="505" t="s">
        <v>929</v>
      </c>
      <c r="E65" s="505" t="s">
        <v>929</v>
      </c>
      <c r="F65" s="505" t="s">
        <v>929</v>
      </c>
      <c r="G65" s="493">
        <f t="shared" si="2"/>
        <v>4272.2</v>
      </c>
      <c r="H65" s="577"/>
      <c r="I65" s="257">
        <v>5210</v>
      </c>
      <c r="J65" s="148">
        <f t="shared" si="3"/>
        <v>0.18</v>
      </c>
    </row>
    <row r="66" spans="1:10" ht="15" customHeight="1" x14ac:dyDescent="0.25">
      <c r="A66" s="643" t="s">
        <v>931</v>
      </c>
      <c r="B66" s="644" t="s">
        <v>931</v>
      </c>
      <c r="C66" s="191" t="s">
        <v>930</v>
      </c>
      <c r="D66" s="505" t="s">
        <v>931</v>
      </c>
      <c r="E66" s="505" t="s">
        <v>931</v>
      </c>
      <c r="F66" s="505" t="s">
        <v>931</v>
      </c>
      <c r="G66" s="493">
        <f t="shared" si="2"/>
        <v>4272.2</v>
      </c>
      <c r="H66" s="577"/>
      <c r="I66" s="257">
        <v>5210</v>
      </c>
      <c r="J66" s="148">
        <f t="shared" si="3"/>
        <v>0.18</v>
      </c>
    </row>
    <row r="67" spans="1:10" ht="15" customHeight="1" x14ac:dyDescent="0.25">
      <c r="A67" s="643" t="s">
        <v>932</v>
      </c>
      <c r="B67" s="644" t="s">
        <v>932</v>
      </c>
      <c r="C67" s="191" t="s">
        <v>686</v>
      </c>
      <c r="D67" s="505" t="s">
        <v>932</v>
      </c>
      <c r="E67" s="505" t="s">
        <v>932</v>
      </c>
      <c r="F67" s="505" t="s">
        <v>932</v>
      </c>
      <c r="G67" s="493">
        <f t="shared" si="2"/>
        <v>4866.7</v>
      </c>
      <c r="H67" s="577"/>
      <c r="I67" s="257">
        <v>5935</v>
      </c>
      <c r="J67" s="148">
        <f t="shared" si="3"/>
        <v>0.18</v>
      </c>
    </row>
    <row r="68" spans="1:10" ht="15" customHeight="1" x14ac:dyDescent="0.25">
      <c r="A68" s="643" t="s">
        <v>934</v>
      </c>
      <c r="B68" s="644" t="s">
        <v>934</v>
      </c>
      <c r="C68" s="191" t="s">
        <v>933</v>
      </c>
      <c r="D68" s="505" t="s">
        <v>934</v>
      </c>
      <c r="E68" s="505" t="s">
        <v>934</v>
      </c>
      <c r="F68" s="505" t="s">
        <v>934</v>
      </c>
      <c r="G68" s="493">
        <f t="shared" si="2"/>
        <v>4866.7</v>
      </c>
      <c r="H68" s="577"/>
      <c r="I68" s="257">
        <v>5935</v>
      </c>
      <c r="J68" s="148">
        <f t="shared" si="3"/>
        <v>0.18</v>
      </c>
    </row>
    <row r="69" spans="1:10" x14ac:dyDescent="0.25">
      <c r="A69" s="918" t="s">
        <v>935</v>
      </c>
      <c r="B69" s="919" t="s">
        <v>935</v>
      </c>
      <c r="C69" s="190" t="s">
        <v>363</v>
      </c>
      <c r="D69" s="505" t="s">
        <v>935</v>
      </c>
      <c r="E69" s="505" t="s">
        <v>935</v>
      </c>
      <c r="F69" s="505" t="s">
        <v>935</v>
      </c>
      <c r="G69" s="493">
        <f t="shared" si="2"/>
        <v>2670.74</v>
      </c>
      <c r="H69" s="577"/>
      <c r="I69" s="257">
        <v>3257</v>
      </c>
      <c r="J69" s="148">
        <f t="shared" si="3"/>
        <v>0.18</v>
      </c>
    </row>
    <row r="70" spans="1:10" ht="15" customHeight="1" x14ac:dyDescent="0.25">
      <c r="A70" s="643" t="s">
        <v>937</v>
      </c>
      <c r="B70" s="644" t="s">
        <v>937</v>
      </c>
      <c r="C70" s="191" t="s">
        <v>936</v>
      </c>
      <c r="D70" s="505" t="s">
        <v>937</v>
      </c>
      <c r="E70" s="505" t="s">
        <v>937</v>
      </c>
      <c r="F70" s="505" t="s">
        <v>937</v>
      </c>
      <c r="G70" s="493">
        <f t="shared" si="2"/>
        <v>2670.74</v>
      </c>
      <c r="H70" s="577"/>
      <c r="I70" s="257">
        <v>3257</v>
      </c>
      <c r="J70" s="148">
        <f t="shared" si="3"/>
        <v>0.18</v>
      </c>
    </row>
    <row r="71" spans="1:10" ht="15" customHeight="1" x14ac:dyDescent="0.25">
      <c r="A71" s="643" t="s">
        <v>938</v>
      </c>
      <c r="B71" s="644" t="s">
        <v>938</v>
      </c>
      <c r="C71" s="191" t="s">
        <v>364</v>
      </c>
      <c r="D71" s="505" t="s">
        <v>938</v>
      </c>
      <c r="E71" s="505" t="s">
        <v>938</v>
      </c>
      <c r="F71" s="505" t="s">
        <v>938</v>
      </c>
      <c r="G71" s="493">
        <f t="shared" si="2"/>
        <v>2965.94</v>
      </c>
      <c r="H71" s="577"/>
      <c r="I71" s="257">
        <v>3617</v>
      </c>
      <c r="J71" s="148">
        <f t="shared" si="3"/>
        <v>0.18</v>
      </c>
    </row>
    <row r="72" spans="1:10" ht="15" customHeight="1" x14ac:dyDescent="0.25">
      <c r="A72" s="643" t="s">
        <v>940</v>
      </c>
      <c r="B72" s="644" t="s">
        <v>940</v>
      </c>
      <c r="C72" s="191" t="s">
        <v>939</v>
      </c>
      <c r="D72" s="505" t="s">
        <v>940</v>
      </c>
      <c r="E72" s="505" t="s">
        <v>940</v>
      </c>
      <c r="F72" s="505" t="s">
        <v>940</v>
      </c>
      <c r="G72" s="493">
        <f t="shared" si="2"/>
        <v>2965.94</v>
      </c>
      <c r="H72" s="577"/>
      <c r="I72" s="257">
        <v>3617</v>
      </c>
      <c r="J72" s="148">
        <f t="shared" si="3"/>
        <v>0.18</v>
      </c>
    </row>
    <row r="73" spans="1:10" ht="15" customHeight="1" x14ac:dyDescent="0.25">
      <c r="A73" s="643" t="s">
        <v>941</v>
      </c>
      <c r="B73" s="644" t="s">
        <v>941</v>
      </c>
      <c r="C73" s="191" t="s">
        <v>365</v>
      </c>
      <c r="D73" s="505" t="s">
        <v>941</v>
      </c>
      <c r="E73" s="505" t="s">
        <v>941</v>
      </c>
      <c r="F73" s="505" t="s">
        <v>941</v>
      </c>
      <c r="G73" s="493">
        <f t="shared" si="2"/>
        <v>3185.7</v>
      </c>
      <c r="H73" s="577"/>
      <c r="I73" s="257">
        <v>3885</v>
      </c>
      <c r="J73" s="148">
        <f t="shared" si="3"/>
        <v>0.18</v>
      </c>
    </row>
    <row r="74" spans="1:10" ht="15" customHeight="1" x14ac:dyDescent="0.25">
      <c r="A74" s="643" t="s">
        <v>943</v>
      </c>
      <c r="B74" s="644" t="s">
        <v>943</v>
      </c>
      <c r="C74" s="191" t="s">
        <v>942</v>
      </c>
      <c r="D74" s="505" t="s">
        <v>943</v>
      </c>
      <c r="E74" s="505" t="s">
        <v>943</v>
      </c>
      <c r="F74" s="505" t="s">
        <v>943</v>
      </c>
      <c r="G74" s="493">
        <f t="shared" si="2"/>
        <v>3185.7</v>
      </c>
      <c r="H74" s="577"/>
      <c r="I74" s="257">
        <v>3885</v>
      </c>
      <c r="J74" s="148">
        <f t="shared" si="3"/>
        <v>0.18</v>
      </c>
    </row>
    <row r="75" spans="1:10" x14ac:dyDescent="0.25">
      <c r="A75" s="643" t="s">
        <v>944</v>
      </c>
      <c r="B75" s="644" t="s">
        <v>944</v>
      </c>
      <c r="C75" s="191" t="s">
        <v>366</v>
      </c>
      <c r="D75" s="505" t="s">
        <v>944</v>
      </c>
      <c r="E75" s="505" t="s">
        <v>944</v>
      </c>
      <c r="F75" s="505" t="s">
        <v>944</v>
      </c>
      <c r="G75" s="493">
        <f t="shared" si="2"/>
        <v>3445.64</v>
      </c>
      <c r="H75" s="577"/>
      <c r="I75" s="257">
        <v>4202</v>
      </c>
      <c r="J75" s="148">
        <f t="shared" si="3"/>
        <v>0.18</v>
      </c>
    </row>
    <row r="76" spans="1:10" x14ac:dyDescent="0.25">
      <c r="A76" s="643" t="s">
        <v>946</v>
      </c>
      <c r="B76" s="644" t="s">
        <v>946</v>
      </c>
      <c r="C76" s="191" t="s">
        <v>945</v>
      </c>
      <c r="D76" s="505" t="s">
        <v>946</v>
      </c>
      <c r="E76" s="505" t="s">
        <v>946</v>
      </c>
      <c r="F76" s="505" t="s">
        <v>946</v>
      </c>
      <c r="G76" s="493">
        <f t="shared" si="2"/>
        <v>3445.64</v>
      </c>
      <c r="H76" s="577"/>
      <c r="I76" s="257">
        <v>4202</v>
      </c>
      <c r="J76" s="148">
        <f t="shared" si="3"/>
        <v>0.18</v>
      </c>
    </row>
    <row r="77" spans="1:10" x14ac:dyDescent="0.25">
      <c r="A77" s="643" t="s">
        <v>947</v>
      </c>
      <c r="B77" s="644" t="s">
        <v>947</v>
      </c>
      <c r="C77" s="191" t="s">
        <v>367</v>
      </c>
      <c r="D77" s="505" t="s">
        <v>947</v>
      </c>
      <c r="E77" s="505" t="s">
        <v>947</v>
      </c>
      <c r="F77" s="505" t="s">
        <v>947</v>
      </c>
      <c r="G77" s="493">
        <f t="shared" si="2"/>
        <v>3950.76</v>
      </c>
      <c r="H77" s="577"/>
      <c r="I77" s="257">
        <v>4818</v>
      </c>
      <c r="J77" s="148">
        <f t="shared" si="3"/>
        <v>0.18</v>
      </c>
    </row>
    <row r="78" spans="1:10" x14ac:dyDescent="0.25">
      <c r="A78" s="643" t="s">
        <v>949</v>
      </c>
      <c r="B78" s="644" t="s">
        <v>949</v>
      </c>
      <c r="C78" s="191" t="s">
        <v>948</v>
      </c>
      <c r="D78" s="505" t="s">
        <v>949</v>
      </c>
      <c r="E78" s="505" t="s">
        <v>949</v>
      </c>
      <c r="F78" s="505" t="s">
        <v>949</v>
      </c>
      <c r="G78" s="493">
        <f t="shared" si="2"/>
        <v>3950.76</v>
      </c>
      <c r="H78" s="577"/>
      <c r="I78" s="257">
        <v>4818</v>
      </c>
      <c r="J78" s="148">
        <f t="shared" si="3"/>
        <v>0.18</v>
      </c>
    </row>
    <row r="79" spans="1:10" x14ac:dyDescent="0.25">
      <c r="A79" s="643" t="s">
        <v>950</v>
      </c>
      <c r="B79" s="644" t="s">
        <v>950</v>
      </c>
      <c r="C79" s="191" t="s">
        <v>514</v>
      </c>
      <c r="D79" s="505" t="s">
        <v>950</v>
      </c>
      <c r="E79" s="505" t="s">
        <v>950</v>
      </c>
      <c r="F79" s="505" t="s">
        <v>950</v>
      </c>
      <c r="G79" s="493">
        <f t="shared" si="2"/>
        <v>4166.42</v>
      </c>
      <c r="H79" s="577"/>
      <c r="I79" s="257">
        <v>5081</v>
      </c>
      <c r="J79" s="148">
        <f t="shared" si="3"/>
        <v>0.18</v>
      </c>
    </row>
    <row r="80" spans="1:10" x14ac:dyDescent="0.25">
      <c r="A80" s="643" t="s">
        <v>952</v>
      </c>
      <c r="B80" s="644" t="s">
        <v>952</v>
      </c>
      <c r="C80" s="191" t="s">
        <v>951</v>
      </c>
      <c r="D80" s="505" t="s">
        <v>952</v>
      </c>
      <c r="E80" s="505" t="s">
        <v>952</v>
      </c>
      <c r="F80" s="505" t="s">
        <v>952</v>
      </c>
      <c r="G80" s="493">
        <f t="shared" si="2"/>
        <v>4166.42</v>
      </c>
      <c r="H80" s="577"/>
      <c r="I80" s="257">
        <v>5081</v>
      </c>
      <c r="J80" s="148">
        <f t="shared" si="3"/>
        <v>0.18</v>
      </c>
    </row>
    <row r="81" spans="1:10" x14ac:dyDescent="0.25">
      <c r="A81" s="643" t="s">
        <v>953</v>
      </c>
      <c r="B81" s="644" t="s">
        <v>953</v>
      </c>
      <c r="C81" s="191" t="s">
        <v>515</v>
      </c>
      <c r="D81" s="505" t="s">
        <v>953</v>
      </c>
      <c r="E81" s="505" t="s">
        <v>953</v>
      </c>
      <c r="F81" s="505" t="s">
        <v>953</v>
      </c>
      <c r="G81" s="493">
        <f t="shared" si="2"/>
        <v>4198.3999999999996</v>
      </c>
      <c r="H81" s="577"/>
      <c r="I81" s="257">
        <v>5120</v>
      </c>
      <c r="J81" s="148">
        <f t="shared" si="3"/>
        <v>0.18</v>
      </c>
    </row>
    <row r="82" spans="1:10" x14ac:dyDescent="0.25">
      <c r="A82" s="643" t="s">
        <v>954</v>
      </c>
      <c r="B82" s="644" t="s">
        <v>954</v>
      </c>
      <c r="C82" s="191" t="s">
        <v>516</v>
      </c>
      <c r="D82" s="505" t="s">
        <v>954</v>
      </c>
      <c r="E82" s="505" t="s">
        <v>954</v>
      </c>
      <c r="F82" s="505" t="s">
        <v>954</v>
      </c>
      <c r="G82" s="493">
        <f t="shared" si="2"/>
        <v>4417.34</v>
      </c>
      <c r="H82" s="577"/>
      <c r="I82" s="257">
        <v>5387</v>
      </c>
      <c r="J82" s="148">
        <f t="shared" si="3"/>
        <v>0.18</v>
      </c>
    </row>
    <row r="83" spans="1:10" x14ac:dyDescent="0.25">
      <c r="A83" s="643" t="s">
        <v>955</v>
      </c>
      <c r="B83" s="644" t="s">
        <v>955</v>
      </c>
      <c r="C83" s="191" t="s">
        <v>517</v>
      </c>
      <c r="D83" s="505" t="s">
        <v>955</v>
      </c>
      <c r="E83" s="505" t="s">
        <v>955</v>
      </c>
      <c r="F83" s="505" t="s">
        <v>955</v>
      </c>
      <c r="G83" s="493">
        <f t="shared" si="2"/>
        <v>4635.46</v>
      </c>
      <c r="H83" s="577"/>
      <c r="I83" s="257">
        <v>5653</v>
      </c>
      <c r="J83" s="148">
        <f t="shared" si="3"/>
        <v>0.18</v>
      </c>
    </row>
    <row r="84" spans="1:10" x14ac:dyDescent="0.25">
      <c r="A84" s="643" t="s">
        <v>898</v>
      </c>
      <c r="B84" s="644" t="s">
        <v>898</v>
      </c>
      <c r="C84" s="191" t="s">
        <v>518</v>
      </c>
      <c r="D84" s="505" t="s">
        <v>898</v>
      </c>
      <c r="E84" s="505" t="s">
        <v>898</v>
      </c>
      <c r="F84" s="505" t="s">
        <v>898</v>
      </c>
      <c r="G84" s="493">
        <f t="shared" si="2"/>
        <v>4994.62</v>
      </c>
      <c r="H84" s="577"/>
      <c r="I84" s="257">
        <v>6091</v>
      </c>
      <c r="J84" s="148">
        <f t="shared" si="3"/>
        <v>0.18</v>
      </c>
    </row>
    <row r="85" spans="1:10" x14ac:dyDescent="0.25">
      <c r="A85" s="643" t="s">
        <v>899</v>
      </c>
      <c r="B85" s="644" t="s">
        <v>899</v>
      </c>
      <c r="C85" s="191" t="s">
        <v>519</v>
      </c>
      <c r="D85" s="505" t="s">
        <v>899</v>
      </c>
      <c r="E85" s="505" t="s">
        <v>899</v>
      </c>
      <c r="F85" s="505" t="s">
        <v>899</v>
      </c>
      <c r="G85" s="493">
        <f t="shared" si="2"/>
        <v>4994.62</v>
      </c>
      <c r="H85" s="577"/>
      <c r="I85" s="257">
        <v>6091</v>
      </c>
      <c r="J85" s="148">
        <f t="shared" si="3"/>
        <v>0.18</v>
      </c>
    </row>
    <row r="86" spans="1:10" x14ac:dyDescent="0.25">
      <c r="A86" s="643" t="s">
        <v>900</v>
      </c>
      <c r="B86" s="644" t="s">
        <v>900</v>
      </c>
      <c r="C86" s="191" t="s">
        <v>520</v>
      </c>
      <c r="D86" s="505" t="s">
        <v>900</v>
      </c>
      <c r="E86" s="505" t="s">
        <v>900</v>
      </c>
      <c r="F86" s="505" t="s">
        <v>900</v>
      </c>
      <c r="G86" s="493">
        <f t="shared" si="2"/>
        <v>4994.62</v>
      </c>
      <c r="H86" s="577"/>
      <c r="I86" s="257">
        <v>6091</v>
      </c>
      <c r="J86" s="148">
        <f t="shared" si="3"/>
        <v>0.18</v>
      </c>
    </row>
    <row r="87" spans="1:10" x14ac:dyDescent="0.25">
      <c r="A87" s="643" t="s">
        <v>901</v>
      </c>
      <c r="B87" s="644" t="s">
        <v>901</v>
      </c>
      <c r="C87" s="191" t="s">
        <v>521</v>
      </c>
      <c r="D87" s="505" t="s">
        <v>901</v>
      </c>
      <c r="E87" s="505" t="s">
        <v>901</v>
      </c>
      <c r="F87" s="505" t="s">
        <v>901</v>
      </c>
      <c r="G87" s="493">
        <f t="shared" si="2"/>
        <v>4994.62</v>
      </c>
      <c r="H87" s="577"/>
      <c r="I87" s="257">
        <v>6091</v>
      </c>
      <c r="J87" s="148">
        <f t="shared" si="3"/>
        <v>0.18</v>
      </c>
    </row>
    <row r="88" spans="1:10" x14ac:dyDescent="0.25">
      <c r="A88" s="643" t="s">
        <v>958</v>
      </c>
      <c r="B88" s="644" t="s">
        <v>958</v>
      </c>
      <c r="C88" s="191" t="s">
        <v>536</v>
      </c>
      <c r="D88" s="505" t="s">
        <v>958</v>
      </c>
      <c r="E88" s="505" t="s">
        <v>958</v>
      </c>
      <c r="F88" s="505" t="s">
        <v>958</v>
      </c>
      <c r="G88" s="493">
        <f t="shared" si="2"/>
        <v>4994.62</v>
      </c>
      <c r="H88" s="577"/>
      <c r="I88" s="257">
        <v>6091</v>
      </c>
      <c r="J88" s="148">
        <f t="shared" si="3"/>
        <v>0.18</v>
      </c>
    </row>
    <row r="89" spans="1:10" x14ac:dyDescent="0.25">
      <c r="A89" s="643" t="s">
        <v>902</v>
      </c>
      <c r="B89" s="644" t="s">
        <v>902</v>
      </c>
      <c r="C89" s="191" t="s">
        <v>522</v>
      </c>
      <c r="D89" s="505" t="s">
        <v>902</v>
      </c>
      <c r="E89" s="505" t="s">
        <v>902</v>
      </c>
      <c r="F89" s="505" t="s">
        <v>902</v>
      </c>
      <c r="G89" s="493">
        <f t="shared" si="2"/>
        <v>4994.62</v>
      </c>
      <c r="H89" s="577"/>
      <c r="I89" s="257">
        <v>6091</v>
      </c>
      <c r="J89" s="148">
        <f t="shared" si="3"/>
        <v>0.18</v>
      </c>
    </row>
    <row r="90" spans="1:10" x14ac:dyDescent="0.25">
      <c r="A90" s="643" t="s">
        <v>903</v>
      </c>
      <c r="B90" s="644" t="s">
        <v>903</v>
      </c>
      <c r="C90" s="191" t="s">
        <v>523</v>
      </c>
      <c r="D90" s="505" t="s">
        <v>903</v>
      </c>
      <c r="E90" s="505" t="s">
        <v>903</v>
      </c>
      <c r="F90" s="505" t="s">
        <v>903</v>
      </c>
      <c r="G90" s="493">
        <f t="shared" si="2"/>
        <v>4994.62</v>
      </c>
      <c r="H90" s="577"/>
      <c r="I90" s="257">
        <v>6091</v>
      </c>
      <c r="J90" s="148">
        <f t="shared" si="3"/>
        <v>0.18</v>
      </c>
    </row>
    <row r="91" spans="1:10" x14ac:dyDescent="0.25">
      <c r="A91" s="643" t="s">
        <v>904</v>
      </c>
      <c r="B91" s="644" t="s">
        <v>904</v>
      </c>
      <c r="C91" s="191" t="s">
        <v>524</v>
      </c>
      <c r="D91" s="505" t="s">
        <v>904</v>
      </c>
      <c r="E91" s="505" t="s">
        <v>904</v>
      </c>
      <c r="F91" s="505" t="s">
        <v>904</v>
      </c>
      <c r="G91" s="493">
        <f t="shared" si="2"/>
        <v>4994.62</v>
      </c>
      <c r="H91" s="577"/>
      <c r="I91" s="257">
        <v>6091</v>
      </c>
      <c r="J91" s="148">
        <f t="shared" si="3"/>
        <v>0.18</v>
      </c>
    </row>
    <row r="92" spans="1:10" x14ac:dyDescent="0.25">
      <c r="A92" s="643" t="s">
        <v>905</v>
      </c>
      <c r="B92" s="644" t="s">
        <v>905</v>
      </c>
      <c r="C92" s="191" t="s">
        <v>525</v>
      </c>
      <c r="D92" s="505" t="s">
        <v>905</v>
      </c>
      <c r="E92" s="505" t="s">
        <v>905</v>
      </c>
      <c r="F92" s="505" t="s">
        <v>905</v>
      </c>
      <c r="G92" s="493">
        <f t="shared" si="2"/>
        <v>4994.62</v>
      </c>
      <c r="H92" s="577"/>
      <c r="I92" s="257">
        <v>6091</v>
      </c>
      <c r="J92" s="148">
        <f t="shared" si="3"/>
        <v>0.18</v>
      </c>
    </row>
    <row r="93" spans="1:10" x14ac:dyDescent="0.25">
      <c r="A93" s="643" t="s">
        <v>961</v>
      </c>
      <c r="B93" s="644" t="s">
        <v>961</v>
      </c>
      <c r="C93" s="191" t="s">
        <v>537</v>
      </c>
      <c r="D93" s="505" t="s">
        <v>961</v>
      </c>
      <c r="E93" s="505" t="s">
        <v>961</v>
      </c>
      <c r="F93" s="505" t="s">
        <v>961</v>
      </c>
      <c r="G93" s="493">
        <f t="shared" si="2"/>
        <v>4994.62</v>
      </c>
      <c r="H93" s="577"/>
      <c r="I93" s="257">
        <v>6091</v>
      </c>
      <c r="J93" s="148">
        <f t="shared" si="3"/>
        <v>0.18</v>
      </c>
    </row>
    <row r="94" spans="1:10" x14ac:dyDescent="0.25">
      <c r="A94" s="643" t="s">
        <v>906</v>
      </c>
      <c r="B94" s="644" t="s">
        <v>906</v>
      </c>
      <c r="C94" s="191" t="s">
        <v>526</v>
      </c>
      <c r="D94" s="505" t="s">
        <v>906</v>
      </c>
      <c r="E94" s="505" t="s">
        <v>906</v>
      </c>
      <c r="F94" s="505" t="s">
        <v>906</v>
      </c>
      <c r="G94" s="493">
        <f t="shared" si="2"/>
        <v>6855.2</v>
      </c>
      <c r="H94" s="577"/>
      <c r="I94" s="257">
        <v>8360</v>
      </c>
      <c r="J94" s="148">
        <f t="shared" si="3"/>
        <v>0.18</v>
      </c>
    </row>
    <row r="95" spans="1:10" x14ac:dyDescent="0.25">
      <c r="A95" s="643" t="s">
        <v>907</v>
      </c>
      <c r="B95" s="644" t="s">
        <v>907</v>
      </c>
      <c r="C95" s="191" t="s">
        <v>527</v>
      </c>
      <c r="D95" s="505" t="s">
        <v>907</v>
      </c>
      <c r="E95" s="505" t="s">
        <v>907</v>
      </c>
      <c r="F95" s="505" t="s">
        <v>907</v>
      </c>
      <c r="G95" s="493">
        <f t="shared" si="2"/>
        <v>6855.2</v>
      </c>
      <c r="H95" s="577"/>
      <c r="I95" s="257">
        <v>8360</v>
      </c>
      <c r="J95" s="148">
        <f t="shared" si="3"/>
        <v>0.18</v>
      </c>
    </row>
    <row r="96" spans="1:10" x14ac:dyDescent="0.25">
      <c r="A96" s="643" t="s">
        <v>908</v>
      </c>
      <c r="B96" s="644" t="s">
        <v>908</v>
      </c>
      <c r="C96" s="191" t="s">
        <v>528</v>
      </c>
      <c r="D96" s="505" t="s">
        <v>908</v>
      </c>
      <c r="E96" s="505" t="s">
        <v>908</v>
      </c>
      <c r="F96" s="505" t="s">
        <v>908</v>
      </c>
      <c r="G96" s="493">
        <f t="shared" si="2"/>
        <v>6855.2</v>
      </c>
      <c r="H96" s="577"/>
      <c r="I96" s="257">
        <v>8360</v>
      </c>
      <c r="J96" s="148">
        <f t="shared" si="3"/>
        <v>0.18</v>
      </c>
    </row>
    <row r="97" spans="1:10" x14ac:dyDescent="0.25">
      <c r="A97" s="505" t="s">
        <v>909</v>
      </c>
      <c r="B97" s="505" t="s">
        <v>909</v>
      </c>
      <c r="C97" s="248" t="s">
        <v>529</v>
      </c>
      <c r="D97" s="505" t="s">
        <v>909</v>
      </c>
      <c r="E97" s="505" t="s">
        <v>909</v>
      </c>
      <c r="F97" s="505" t="s">
        <v>909</v>
      </c>
      <c r="G97" s="493">
        <f t="shared" si="2"/>
        <v>6855.2</v>
      </c>
      <c r="H97" s="577"/>
      <c r="I97" s="257">
        <v>8360</v>
      </c>
      <c r="J97" s="148">
        <f t="shared" si="3"/>
        <v>0.18</v>
      </c>
    </row>
    <row r="98" spans="1:10" x14ac:dyDescent="0.25">
      <c r="A98" s="505" t="s">
        <v>966</v>
      </c>
      <c r="B98" s="505" t="s">
        <v>966</v>
      </c>
      <c r="C98" s="248" t="s">
        <v>530</v>
      </c>
      <c r="D98" s="505" t="s">
        <v>966</v>
      </c>
      <c r="E98" s="505" t="s">
        <v>966</v>
      </c>
      <c r="F98" s="505" t="s">
        <v>966</v>
      </c>
      <c r="G98" s="493">
        <f t="shared" si="2"/>
        <v>6855.2</v>
      </c>
      <c r="H98" s="577"/>
      <c r="I98" s="257">
        <v>8360</v>
      </c>
      <c r="J98" s="148">
        <f t="shared" si="3"/>
        <v>0.18</v>
      </c>
    </row>
    <row r="99" spans="1:10" x14ac:dyDescent="0.25">
      <c r="A99" s="505" t="s">
        <v>910</v>
      </c>
      <c r="B99" s="505" t="s">
        <v>910</v>
      </c>
      <c r="C99" s="248" t="s">
        <v>531</v>
      </c>
      <c r="D99" s="505" t="s">
        <v>910</v>
      </c>
      <c r="E99" s="505" t="s">
        <v>910</v>
      </c>
      <c r="F99" s="505" t="s">
        <v>910</v>
      </c>
      <c r="G99" s="493">
        <f t="shared" si="2"/>
        <v>6855.2</v>
      </c>
      <c r="H99" s="577"/>
      <c r="I99" s="257">
        <v>8360</v>
      </c>
      <c r="J99" s="148">
        <f t="shared" si="3"/>
        <v>0.18</v>
      </c>
    </row>
    <row r="100" spans="1:10" x14ac:dyDescent="0.25">
      <c r="A100" s="505" t="s">
        <v>911</v>
      </c>
      <c r="B100" s="505" t="s">
        <v>911</v>
      </c>
      <c r="C100" s="248" t="s">
        <v>532</v>
      </c>
      <c r="D100" s="505" t="s">
        <v>911</v>
      </c>
      <c r="E100" s="505" t="s">
        <v>911</v>
      </c>
      <c r="F100" s="505" t="s">
        <v>911</v>
      </c>
      <c r="G100" s="493">
        <f t="shared" si="2"/>
        <v>6855.2</v>
      </c>
      <c r="H100" s="577"/>
      <c r="I100" s="257">
        <v>8360</v>
      </c>
      <c r="J100" s="148">
        <f t="shared" si="3"/>
        <v>0.18</v>
      </c>
    </row>
    <row r="101" spans="1:10" x14ac:dyDescent="0.25">
      <c r="A101" s="505" t="s">
        <v>912</v>
      </c>
      <c r="B101" s="505" t="s">
        <v>912</v>
      </c>
      <c r="C101" s="248" t="s">
        <v>533</v>
      </c>
      <c r="D101" s="505" t="s">
        <v>912</v>
      </c>
      <c r="E101" s="505" t="s">
        <v>912</v>
      </c>
      <c r="F101" s="505" t="s">
        <v>912</v>
      </c>
      <c r="G101" s="493">
        <f t="shared" si="2"/>
        <v>6855.2</v>
      </c>
      <c r="H101" s="577"/>
      <c r="I101" s="257">
        <v>8360</v>
      </c>
      <c r="J101" s="148">
        <f t="shared" si="3"/>
        <v>0.18</v>
      </c>
    </row>
    <row r="102" spans="1:10" x14ac:dyDescent="0.25">
      <c r="A102" s="505" t="s">
        <v>913</v>
      </c>
      <c r="B102" s="505" t="s">
        <v>913</v>
      </c>
      <c r="C102" s="248" t="s">
        <v>534</v>
      </c>
      <c r="D102" s="505" t="s">
        <v>913</v>
      </c>
      <c r="E102" s="505" t="s">
        <v>913</v>
      </c>
      <c r="F102" s="505" t="s">
        <v>913</v>
      </c>
      <c r="G102" s="493">
        <f t="shared" si="2"/>
        <v>6855.2</v>
      </c>
      <c r="H102" s="577"/>
      <c r="I102" s="257">
        <v>8360</v>
      </c>
      <c r="J102" s="148">
        <f t="shared" si="3"/>
        <v>0.18</v>
      </c>
    </row>
    <row r="103" spans="1:10" ht="15.75" thickBot="1" x14ac:dyDescent="0.3">
      <c r="A103" s="505" t="s">
        <v>969</v>
      </c>
      <c r="B103" s="505" t="s">
        <v>969</v>
      </c>
      <c r="C103" s="248" t="s">
        <v>535</v>
      </c>
      <c r="D103" s="505" t="s">
        <v>969</v>
      </c>
      <c r="E103" s="505" t="s">
        <v>969</v>
      </c>
      <c r="F103" s="505" t="s">
        <v>969</v>
      </c>
      <c r="G103" s="493">
        <f t="shared" si="2"/>
        <v>6855.2</v>
      </c>
      <c r="H103" s="577"/>
      <c r="I103" s="258">
        <v>8360</v>
      </c>
      <c r="J103" s="148">
        <f t="shared" si="3"/>
        <v>0.18</v>
      </c>
    </row>
  </sheetData>
  <dataConsolidate/>
  <mergeCells count="233">
    <mergeCell ref="A13:C13"/>
    <mergeCell ref="D13:E13"/>
    <mergeCell ref="G13:H13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95:B95"/>
    <mergeCell ref="D95:F95"/>
    <mergeCell ref="G95:H95"/>
    <mergeCell ref="A96:B96"/>
    <mergeCell ref="D96:F96"/>
    <mergeCell ref="G96:H96"/>
    <mergeCell ref="A97:B97"/>
    <mergeCell ref="D97:F97"/>
    <mergeCell ref="G97:H97"/>
    <mergeCell ref="A92:B92"/>
    <mergeCell ref="D92:F92"/>
    <mergeCell ref="G92:H92"/>
    <mergeCell ref="A93:B93"/>
    <mergeCell ref="D93:F93"/>
    <mergeCell ref="G93:H93"/>
    <mergeCell ref="A94:B94"/>
    <mergeCell ref="D94:F94"/>
    <mergeCell ref="G94:H94"/>
    <mergeCell ref="A89:B89"/>
    <mergeCell ref="D89:F89"/>
    <mergeCell ref="G89:H89"/>
    <mergeCell ref="A90:B90"/>
    <mergeCell ref="D90:F90"/>
    <mergeCell ref="G90:H90"/>
    <mergeCell ref="A91:B91"/>
    <mergeCell ref="D91:F91"/>
    <mergeCell ref="G91:H91"/>
    <mergeCell ref="A86:B86"/>
    <mergeCell ref="D86:F86"/>
    <mergeCell ref="G86:H86"/>
    <mergeCell ref="A87:B87"/>
    <mergeCell ref="D87:F87"/>
    <mergeCell ref="G87:H87"/>
    <mergeCell ref="A88:B88"/>
    <mergeCell ref="D88:F88"/>
    <mergeCell ref="G88:H88"/>
    <mergeCell ref="A83:B83"/>
    <mergeCell ref="D83:F83"/>
    <mergeCell ref="G83:H83"/>
    <mergeCell ref="A84:B84"/>
    <mergeCell ref="D84:F84"/>
    <mergeCell ref="G84:H84"/>
    <mergeCell ref="A85:B85"/>
    <mergeCell ref="D85:F85"/>
    <mergeCell ref="G85:H85"/>
    <mergeCell ref="A81:B81"/>
    <mergeCell ref="D81:F81"/>
    <mergeCell ref="G81:H81"/>
    <mergeCell ref="A82:B82"/>
    <mergeCell ref="D82:F82"/>
    <mergeCell ref="G82:H82"/>
    <mergeCell ref="A78:B78"/>
    <mergeCell ref="D78:F78"/>
    <mergeCell ref="G78:H78"/>
    <mergeCell ref="A79:B79"/>
    <mergeCell ref="D79:F79"/>
    <mergeCell ref="G79:H79"/>
    <mergeCell ref="A80:B80"/>
    <mergeCell ref="D80:F80"/>
    <mergeCell ref="G80:H80"/>
    <mergeCell ref="A74:B74"/>
    <mergeCell ref="D74:F74"/>
    <mergeCell ref="G74:H74"/>
    <mergeCell ref="A72:B72"/>
    <mergeCell ref="D72:F72"/>
    <mergeCell ref="G72:H72"/>
    <mergeCell ref="A73:B73"/>
    <mergeCell ref="D73:F73"/>
    <mergeCell ref="G73:H73"/>
    <mergeCell ref="A75:B75"/>
    <mergeCell ref="D75:F75"/>
    <mergeCell ref="G75:H75"/>
    <mergeCell ref="A76:B76"/>
    <mergeCell ref="D76:F76"/>
    <mergeCell ref="G76:H76"/>
    <mergeCell ref="A77:B77"/>
    <mergeCell ref="D77:F77"/>
    <mergeCell ref="G77:H77"/>
    <mergeCell ref="G70:H70"/>
    <mergeCell ref="A71:B71"/>
    <mergeCell ref="D71:F71"/>
    <mergeCell ref="G71:H71"/>
    <mergeCell ref="A66:B66"/>
    <mergeCell ref="D66:F66"/>
    <mergeCell ref="G66:H66"/>
    <mergeCell ref="A69:B69"/>
    <mergeCell ref="D69:F69"/>
    <mergeCell ref="G69:H69"/>
    <mergeCell ref="A67:B67"/>
    <mergeCell ref="D67:F67"/>
    <mergeCell ref="G67:H67"/>
    <mergeCell ref="A68:B68"/>
    <mergeCell ref="D68:F68"/>
    <mergeCell ref="G68:H68"/>
    <mergeCell ref="A70:B70"/>
    <mergeCell ref="D70:F70"/>
    <mergeCell ref="A64:B64"/>
    <mergeCell ref="D64:F64"/>
    <mergeCell ref="G64:H64"/>
    <mergeCell ref="A65:B65"/>
    <mergeCell ref="D65:F65"/>
    <mergeCell ref="G65:H65"/>
    <mergeCell ref="A61:B61"/>
    <mergeCell ref="D61:F61"/>
    <mergeCell ref="G61:H61"/>
    <mergeCell ref="A62:B62"/>
    <mergeCell ref="D62:F62"/>
    <mergeCell ref="G62:H62"/>
    <mergeCell ref="A63:B63"/>
    <mergeCell ref="D63:F63"/>
    <mergeCell ref="G63:H63"/>
    <mergeCell ref="A58:B58"/>
    <mergeCell ref="D58:F58"/>
    <mergeCell ref="G58:H58"/>
    <mergeCell ref="A59:B59"/>
    <mergeCell ref="D59:F59"/>
    <mergeCell ref="G59:H59"/>
    <mergeCell ref="G60:H60"/>
    <mergeCell ref="D60:F60"/>
    <mergeCell ref="A60:B60"/>
    <mergeCell ref="A55:B56"/>
    <mergeCell ref="C55:C56"/>
    <mergeCell ref="D55:F56"/>
    <mergeCell ref="G55:H56"/>
    <mergeCell ref="A57:B57"/>
    <mergeCell ref="D57:F57"/>
    <mergeCell ref="G57:H57"/>
    <mergeCell ref="A40:B40"/>
    <mergeCell ref="D40:F40"/>
    <mergeCell ref="G40:H40"/>
    <mergeCell ref="A41:B41"/>
    <mergeCell ref="D41:F41"/>
    <mergeCell ref="G41:H41"/>
    <mergeCell ref="A42:B42"/>
    <mergeCell ref="D42:F42"/>
    <mergeCell ref="G42:H42"/>
    <mergeCell ref="A38:B38"/>
    <mergeCell ref="D38:F38"/>
    <mergeCell ref="G38:H38"/>
    <mergeCell ref="A39:B39"/>
    <mergeCell ref="D39:F39"/>
    <mergeCell ref="G39:H39"/>
    <mergeCell ref="A36:B36"/>
    <mergeCell ref="D36:F36"/>
    <mergeCell ref="G36:H36"/>
    <mergeCell ref="A37:B37"/>
    <mergeCell ref="D37:F37"/>
    <mergeCell ref="G37:H37"/>
    <mergeCell ref="A34:B34"/>
    <mergeCell ref="D34:F34"/>
    <mergeCell ref="G34:H34"/>
    <mergeCell ref="A35:B35"/>
    <mergeCell ref="D35:F35"/>
    <mergeCell ref="G35:H35"/>
    <mergeCell ref="A32:B32"/>
    <mergeCell ref="D32:F32"/>
    <mergeCell ref="G32:H32"/>
    <mergeCell ref="A33:B33"/>
    <mergeCell ref="D33:F33"/>
    <mergeCell ref="G33:H33"/>
    <mergeCell ref="A30:B30"/>
    <mergeCell ref="D30:F30"/>
    <mergeCell ref="G30:H30"/>
    <mergeCell ref="A31:B31"/>
    <mergeCell ref="D31:F31"/>
    <mergeCell ref="G31:H31"/>
    <mergeCell ref="A28:B28"/>
    <mergeCell ref="D28:F28"/>
    <mergeCell ref="G28:H28"/>
    <mergeCell ref="A29:B29"/>
    <mergeCell ref="D29:F29"/>
    <mergeCell ref="G29:H29"/>
    <mergeCell ref="A25:D25"/>
    <mergeCell ref="E25:F25"/>
    <mergeCell ref="G25:H25"/>
    <mergeCell ref="A26:B27"/>
    <mergeCell ref="C26:C27"/>
    <mergeCell ref="D26:F27"/>
    <mergeCell ref="G26:H27"/>
    <mergeCell ref="A21:C21"/>
    <mergeCell ref="E21:H21"/>
    <mergeCell ref="A22:C22"/>
    <mergeCell ref="E22:H22"/>
    <mergeCell ref="A23:C23"/>
    <mergeCell ref="E23:H23"/>
    <mergeCell ref="A98:B98"/>
    <mergeCell ref="D98:F98"/>
    <mergeCell ref="G98:H98"/>
    <mergeCell ref="A99:B99"/>
    <mergeCell ref="D99:F99"/>
    <mergeCell ref="G99:H99"/>
    <mergeCell ref="D1:H2"/>
    <mergeCell ref="D4:H4"/>
    <mergeCell ref="D6:H6"/>
    <mergeCell ref="A8:C8"/>
    <mergeCell ref="D8:E8"/>
    <mergeCell ref="G8:H8"/>
    <mergeCell ref="A18:C18"/>
    <mergeCell ref="E18:H18"/>
    <mergeCell ref="A19:C19"/>
    <mergeCell ref="E19:H19"/>
    <mergeCell ref="A20:C20"/>
    <mergeCell ref="E20:H20"/>
    <mergeCell ref="A9:C9"/>
    <mergeCell ref="D9:E9"/>
    <mergeCell ref="G9:H9"/>
    <mergeCell ref="A16:D16"/>
    <mergeCell ref="A17:C17"/>
    <mergeCell ref="E17:H17"/>
    <mergeCell ref="A103:B103"/>
    <mergeCell ref="D103:F103"/>
    <mergeCell ref="G103:H103"/>
    <mergeCell ref="A100:B100"/>
    <mergeCell ref="D100:F100"/>
    <mergeCell ref="G100:H100"/>
    <mergeCell ref="A101:B101"/>
    <mergeCell ref="D101:F101"/>
    <mergeCell ref="G101:H101"/>
    <mergeCell ref="A102:B102"/>
    <mergeCell ref="D102:F102"/>
    <mergeCell ref="G102:H102"/>
  </mergeCells>
  <pageMargins left="0.7" right="0.7" top="0.75" bottom="0.75" header="0.3" footer="0.3"/>
  <pageSetup orientation="portrait" r:id="rId1"/>
  <headerFooter differentFirst="1">
    <oddHeader>&amp;C&amp;16DOOSAN INFACORE CONSTRUCTION EQUIPMENT PRICE PAGES</oddHeader>
    <oddFooter>&amp;C&amp;9Doosan Infracore Construction Equipment 
2905 Shawnee Industrial Way Suwanee, GA 30024 USA</oddFooter>
    <firstHeader>&amp;C&amp;16DOOSAN INFRACORE CONSTRUCTION EQUIPMENT PRICE PAGES</firstHeader>
    <firstFooter>&amp;C&amp;9Doosan Infracore Construction Equipment 
2905 Shawnee Industrial Way Suwanee, GA 30024 USA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8"/>
  <sheetViews>
    <sheetView view="pageLayout" zoomScaleNormal="100" workbookViewId="0">
      <selection activeCell="G9" sqref="G9:H9"/>
    </sheetView>
  </sheetViews>
  <sheetFormatPr defaultRowHeight="15" x14ac:dyDescent="0.25"/>
  <cols>
    <col min="1" max="1" width="9.140625" style="149" customWidth="1"/>
    <col min="2" max="2" width="19" style="149" customWidth="1"/>
    <col min="3" max="3" width="12.42578125" style="149" customWidth="1"/>
    <col min="4" max="4" width="9.85546875" style="149" customWidth="1"/>
    <col min="5" max="5" width="9.140625" style="149"/>
    <col min="6" max="6" width="18" style="149" customWidth="1"/>
    <col min="7" max="7" width="5.85546875" style="149" customWidth="1"/>
    <col min="8" max="8" width="6.7109375" style="149" customWidth="1"/>
    <col min="9" max="10" width="9.140625" style="149" hidden="1" customWidth="1"/>
    <col min="11" max="11" width="0" style="149" hidden="1" customWidth="1"/>
    <col min="12" max="16384" width="9.140625" style="149"/>
  </cols>
  <sheetData>
    <row r="1" spans="1:8" ht="15" customHeight="1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" customHeight="1" thickBot="1" x14ac:dyDescent="0.3">
      <c r="D2" s="714"/>
      <c r="E2" s="715"/>
      <c r="F2" s="715"/>
      <c r="G2" s="715"/>
      <c r="H2" s="716"/>
    </row>
    <row r="3" spans="1:8" ht="15" customHeight="1" thickBot="1" x14ac:dyDescent="0.3">
      <c r="D3" s="165"/>
      <c r="E3" s="165"/>
      <c r="F3" s="165"/>
      <c r="G3" s="165"/>
      <c r="H3" s="165"/>
    </row>
    <row r="4" spans="1:8" ht="15" customHeight="1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5" customHeight="1" thickBot="1" x14ac:dyDescent="0.3">
      <c r="D5" s="166"/>
      <c r="E5" s="166"/>
      <c r="F5" s="166"/>
      <c r="G5" s="166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ht="15" customHeight="1" thickBot="1" x14ac:dyDescent="0.3">
      <c r="A8" s="907" t="s">
        <v>172</v>
      </c>
      <c r="B8" s="908"/>
      <c r="C8" s="908"/>
      <c r="D8" s="909" t="s">
        <v>173</v>
      </c>
      <c r="E8" s="908"/>
      <c r="F8" s="353" t="s">
        <v>174</v>
      </c>
      <c r="G8" s="893" t="s">
        <v>751</v>
      </c>
      <c r="H8" s="894"/>
    </row>
    <row r="9" spans="1:8" ht="15" customHeight="1" x14ac:dyDescent="0.25">
      <c r="A9" s="895" t="str">
        <f xml:space="preserve"> 'Price Index'!A101:D101</f>
        <v>DX210W-5 No Front Wheeled Ex F&amp;R Outr</v>
      </c>
      <c r="B9" s="896"/>
      <c r="C9" s="896"/>
      <c r="D9" s="896" t="str">
        <f xml:space="preserve"> 'Price Index'!E101</f>
        <v>US-10</v>
      </c>
      <c r="E9" s="896"/>
      <c r="F9" s="352">
        <f xml:space="preserve"> F10</f>
        <v>0.18</v>
      </c>
      <c r="G9" s="375">
        <f>SUM('Price Index'!F101-'Price Index'!F101*'Price Index'!G12:H12)</f>
        <v>172939.91879999998</v>
      </c>
      <c r="H9" s="897"/>
    </row>
    <row r="10" spans="1:8" ht="15" customHeight="1" x14ac:dyDescent="0.25">
      <c r="A10" s="730" t="str">
        <f xml:space="preserve"> 'Price Index'!A102:D102</f>
        <v>DX210W-5 Mono Boom Frt. Dozer Rear Outr.</v>
      </c>
      <c r="B10" s="731"/>
      <c r="C10" s="731"/>
      <c r="D10" s="731" t="str">
        <f xml:space="preserve"> 'Price Index'!E102</f>
        <v>US-20</v>
      </c>
      <c r="E10" s="731"/>
      <c r="F10" s="177">
        <f xml:space="preserve"> 'Price Index'!G12:G12</f>
        <v>0.18</v>
      </c>
      <c r="G10" s="732">
        <f>SUM('Price Index'!F102-'Price Index'!F102*'Price Index'!G12:H12)</f>
        <v>194838.478</v>
      </c>
      <c r="H10" s="733"/>
    </row>
    <row r="11" spans="1:8" ht="15" customHeight="1" x14ac:dyDescent="0.25">
      <c r="A11" s="730" t="str">
        <f xml:space="preserve"> 'Price Index'!A103:D103</f>
        <v>DX210W-5 Mono Boom Frt. &amp; Rear Outr</v>
      </c>
      <c r="B11" s="731"/>
      <c r="C11" s="731"/>
      <c r="D11" s="731" t="str">
        <f xml:space="preserve"> 'Price Index'!E103</f>
        <v>US-30</v>
      </c>
      <c r="E11" s="731"/>
      <c r="F11" s="177">
        <f xml:space="preserve"> F10</f>
        <v>0.18</v>
      </c>
      <c r="G11" s="732">
        <f>SUM('Price Index'!F103-'Price Index'!F103*'Price Index'!G12:H12)</f>
        <v>285123.19220000005</v>
      </c>
      <c r="H11" s="733"/>
    </row>
    <row r="12" spans="1:8" ht="15" customHeight="1" x14ac:dyDescent="0.25">
      <c r="A12" s="730" t="str">
        <f xml:space="preserve"> 'Price Index'!A104:D104</f>
        <v>DX210W-5 Artic Boom Frt. Dozer &amp; Rear Outr.</v>
      </c>
      <c r="B12" s="731"/>
      <c r="C12" s="731"/>
      <c r="D12" s="731" t="str">
        <f xml:space="preserve"> 'Price Index'!E104</f>
        <v>US-40</v>
      </c>
      <c r="E12" s="731"/>
      <c r="F12" s="177">
        <f xml:space="preserve"> F10</f>
        <v>0.18</v>
      </c>
      <c r="G12" s="732">
        <f>SUM('Price Index'!F104-'Price Index'!F104*'Price Index'!G12:H12)</f>
        <v>217785.74340000001</v>
      </c>
      <c r="H12" s="733"/>
    </row>
    <row r="13" spans="1:8" ht="15" customHeight="1" x14ac:dyDescent="0.25">
      <c r="A13" s="730" t="str">
        <f xml:space="preserve"> 'Price Index'!A105:D105</f>
        <v>DX210W-5 Artic Boom Frt. &amp; Rear Outr</v>
      </c>
      <c r="B13" s="731"/>
      <c r="C13" s="731"/>
      <c r="D13" s="731" t="str">
        <f xml:space="preserve"> 'Price Index'!E105</f>
        <v>US-50</v>
      </c>
      <c r="E13" s="731"/>
      <c r="F13" s="177">
        <f xml:space="preserve"> F10</f>
        <v>0.18</v>
      </c>
      <c r="G13" s="732">
        <f>SUM('Price Index'!F105-'Price Index'!F105*'Price Index'!G12:H12)</f>
        <v>226297.67140000002</v>
      </c>
      <c r="H13" s="733"/>
    </row>
    <row r="14" spans="1:8" ht="15" customHeight="1" thickBot="1" x14ac:dyDescent="0.3">
      <c r="A14" s="785" t="str">
        <f xml:space="preserve"> 'Price Index'!A106:D106</f>
        <v>DX210W-5 Material Handler - No Attachment</v>
      </c>
      <c r="B14" s="765"/>
      <c r="C14" s="765"/>
      <c r="D14" s="765" t="str">
        <f xml:space="preserve"> 'Price Index'!E106</f>
        <v>US-90</v>
      </c>
      <c r="E14" s="765"/>
      <c r="F14" s="169">
        <f xml:space="preserve"> F10</f>
        <v>0.18</v>
      </c>
      <c r="G14" s="374">
        <f>SUM('Price Index'!F106-'Price Index'!F106*'Price Index'!G12:H12)</f>
        <v>272447.95199999999</v>
      </c>
      <c r="H14" s="729"/>
    </row>
    <row r="15" spans="1:8" ht="15" customHeight="1" thickBot="1" x14ac:dyDescent="0.3"/>
    <row r="16" spans="1:8" ht="15.75" x14ac:dyDescent="0.25">
      <c r="A16" s="734" t="s">
        <v>175</v>
      </c>
      <c r="B16" s="735"/>
      <c r="C16" s="735"/>
      <c r="D16" s="735"/>
      <c r="E16" s="170"/>
      <c r="F16" s="170"/>
      <c r="G16" s="170"/>
      <c r="H16" s="171"/>
    </row>
    <row r="17" spans="1:10" x14ac:dyDescent="0.25">
      <c r="A17" s="736" t="s">
        <v>703</v>
      </c>
      <c r="B17" s="737"/>
      <c r="C17" s="737"/>
      <c r="D17" s="194"/>
      <c r="E17" s="738"/>
      <c r="F17" s="738"/>
      <c r="G17" s="738"/>
      <c r="H17" s="739"/>
    </row>
    <row r="18" spans="1:10" x14ac:dyDescent="0.25">
      <c r="A18" s="723" t="s">
        <v>430</v>
      </c>
      <c r="B18" s="724"/>
      <c r="C18" s="724"/>
      <c r="D18" s="162"/>
      <c r="E18" s="725"/>
      <c r="F18" s="725"/>
      <c r="G18" s="725"/>
      <c r="H18" s="726"/>
    </row>
    <row r="19" spans="1:10" x14ac:dyDescent="0.25">
      <c r="A19" s="723" t="s">
        <v>704</v>
      </c>
      <c r="B19" s="724"/>
      <c r="C19" s="724"/>
      <c r="D19" s="194"/>
      <c r="E19" s="725"/>
      <c r="F19" s="725"/>
      <c r="G19" s="725"/>
      <c r="H19" s="726"/>
    </row>
    <row r="20" spans="1:10" x14ac:dyDescent="0.25">
      <c r="A20" s="723" t="s">
        <v>441</v>
      </c>
      <c r="B20" s="724"/>
      <c r="C20" s="724"/>
      <c r="D20" s="163"/>
      <c r="E20" s="725"/>
      <c r="F20" s="725"/>
      <c r="G20" s="725"/>
      <c r="H20" s="726"/>
    </row>
    <row r="21" spans="1:10" x14ac:dyDescent="0.25">
      <c r="A21" s="723" t="s">
        <v>440</v>
      </c>
      <c r="B21" s="724"/>
      <c r="C21" s="724"/>
      <c r="D21" s="162"/>
      <c r="E21" s="725"/>
      <c r="F21" s="725"/>
      <c r="G21" s="725"/>
      <c r="H21" s="726"/>
    </row>
    <row r="22" spans="1:10" ht="15.75" thickBot="1" x14ac:dyDescent="0.3">
      <c r="A22" s="740" t="s">
        <v>705</v>
      </c>
      <c r="B22" s="741"/>
      <c r="C22" s="741"/>
      <c r="D22" s="164"/>
      <c r="E22" s="742"/>
      <c r="F22" s="742"/>
      <c r="G22" s="742"/>
      <c r="H22" s="743"/>
    </row>
    <row r="23" spans="1:10" x14ac:dyDescent="0.25">
      <c r="A23" s="167"/>
      <c r="B23" s="167"/>
      <c r="C23" s="167"/>
      <c r="D23" s="167"/>
      <c r="E23" s="167"/>
      <c r="F23" s="172"/>
      <c r="G23" s="173"/>
      <c r="H23" s="173"/>
    </row>
    <row r="24" spans="1:10" ht="15.75" thickBot="1" x14ac:dyDescent="0.3">
      <c r="A24" s="906"/>
      <c r="B24" s="906"/>
      <c r="C24" s="906"/>
      <c r="D24" s="906"/>
      <c r="E24" s="906"/>
      <c r="F24" s="906"/>
      <c r="G24" s="906"/>
      <c r="H24" s="906"/>
    </row>
    <row r="25" spans="1:10" x14ac:dyDescent="0.25">
      <c r="A25" s="744" t="s">
        <v>205</v>
      </c>
      <c r="B25" s="751"/>
      <c r="C25" s="920" t="s">
        <v>234</v>
      </c>
      <c r="D25" s="751" t="s">
        <v>172</v>
      </c>
      <c r="E25" s="751"/>
      <c r="F25" s="751"/>
      <c r="G25" s="922" t="s">
        <v>751</v>
      </c>
      <c r="H25" s="837"/>
    </row>
    <row r="26" spans="1:10" ht="15" customHeight="1" thickBot="1" x14ac:dyDescent="0.3">
      <c r="A26" s="746"/>
      <c r="B26" s="753"/>
      <c r="C26" s="921"/>
      <c r="D26" s="753"/>
      <c r="E26" s="753"/>
      <c r="F26" s="753"/>
      <c r="G26" s="923"/>
      <c r="H26" s="839"/>
    </row>
    <row r="27" spans="1:10" ht="15.75" customHeight="1" x14ac:dyDescent="0.25">
      <c r="A27" s="673" t="s">
        <v>918</v>
      </c>
      <c r="B27" s="645" t="s">
        <v>918</v>
      </c>
      <c r="C27" s="216" t="s">
        <v>307</v>
      </c>
      <c r="D27" s="645" t="s">
        <v>1179</v>
      </c>
      <c r="E27" s="645" t="s">
        <v>1179</v>
      </c>
      <c r="F27" s="645" t="s">
        <v>1179</v>
      </c>
      <c r="G27" s="573">
        <f>SUM(I27-I27*J27)</f>
        <v>2296</v>
      </c>
      <c r="H27" s="574"/>
      <c r="I27" s="253">
        <v>2800</v>
      </c>
      <c r="J27" s="148">
        <f xml:space="preserve"> F9</f>
        <v>0.18</v>
      </c>
    </row>
    <row r="28" spans="1:10" ht="15.75" hidden="1" customHeight="1" x14ac:dyDescent="0.25">
      <c r="A28" s="670"/>
      <c r="B28" s="505"/>
      <c r="C28" s="214" t="s">
        <v>374</v>
      </c>
      <c r="D28" s="505" t="s">
        <v>1164</v>
      </c>
      <c r="E28" s="505" t="s">
        <v>1164</v>
      </c>
      <c r="F28" s="505" t="s">
        <v>1164</v>
      </c>
      <c r="G28" s="492"/>
      <c r="H28" s="500"/>
      <c r="I28" s="254">
        <v>3080</v>
      </c>
    </row>
    <row r="29" spans="1:10" ht="15.75" hidden="1" customHeight="1" x14ac:dyDescent="0.25">
      <c r="A29" s="670" t="s">
        <v>868</v>
      </c>
      <c r="B29" s="505" t="s">
        <v>868</v>
      </c>
      <c r="C29" s="214" t="s">
        <v>476</v>
      </c>
      <c r="D29" s="505" t="s">
        <v>1174</v>
      </c>
      <c r="E29" s="505" t="s">
        <v>1174</v>
      </c>
      <c r="F29" s="505" t="s">
        <v>1174</v>
      </c>
      <c r="G29" s="493"/>
      <c r="H29" s="577"/>
      <c r="I29" s="254">
        <v>2190</v>
      </c>
    </row>
    <row r="30" spans="1:10" ht="15.75" hidden="1" customHeight="1" x14ac:dyDescent="0.25">
      <c r="A30" s="670"/>
      <c r="B30" s="505"/>
      <c r="C30" s="214" t="s">
        <v>305</v>
      </c>
      <c r="D30" s="505" t="s">
        <v>306</v>
      </c>
      <c r="E30" s="505" t="s">
        <v>306</v>
      </c>
      <c r="F30" s="505" t="s">
        <v>306</v>
      </c>
      <c r="G30" s="493"/>
      <c r="H30" s="577"/>
      <c r="I30" s="254">
        <v>1840</v>
      </c>
    </row>
    <row r="31" spans="1:10" ht="15.75" hidden="1" customHeight="1" x14ac:dyDescent="0.25">
      <c r="A31" s="670" t="s">
        <v>538</v>
      </c>
      <c r="B31" s="505" t="s">
        <v>538</v>
      </c>
      <c r="C31" s="214" t="s">
        <v>310</v>
      </c>
      <c r="D31" s="505" t="s">
        <v>538</v>
      </c>
      <c r="E31" s="505" t="s">
        <v>538</v>
      </c>
      <c r="F31" s="505" t="s">
        <v>538</v>
      </c>
      <c r="G31" s="493"/>
      <c r="H31" s="577"/>
      <c r="I31" s="255">
        <v>267</v>
      </c>
    </row>
    <row r="32" spans="1:10" ht="15.75" hidden="1" customHeight="1" x14ac:dyDescent="0.25">
      <c r="A32" s="670" t="s">
        <v>737</v>
      </c>
      <c r="B32" s="505" t="s">
        <v>737</v>
      </c>
      <c r="C32" s="214" t="s">
        <v>706</v>
      </c>
      <c r="D32" s="505" t="s">
        <v>1180</v>
      </c>
      <c r="E32" s="505" t="s">
        <v>1180</v>
      </c>
      <c r="F32" s="505" t="s">
        <v>1180</v>
      </c>
      <c r="G32" s="493"/>
      <c r="H32" s="577"/>
      <c r="I32" s="255">
        <v>827</v>
      </c>
    </row>
    <row r="33" spans="1:10" ht="15.75" hidden="1" customHeight="1" x14ac:dyDescent="0.25">
      <c r="A33" s="670" t="s">
        <v>872</v>
      </c>
      <c r="B33" s="505" t="s">
        <v>872</v>
      </c>
      <c r="C33" s="214" t="s">
        <v>179</v>
      </c>
      <c r="D33" s="505" t="s">
        <v>591</v>
      </c>
      <c r="E33" s="505" t="s">
        <v>591</v>
      </c>
      <c r="F33" s="505" t="s">
        <v>591</v>
      </c>
      <c r="G33" s="493"/>
      <c r="H33" s="577"/>
      <c r="I33" s="254">
        <v>1120</v>
      </c>
    </row>
    <row r="34" spans="1:10" ht="15.75" customHeight="1" x14ac:dyDescent="0.25">
      <c r="A34" s="670"/>
      <c r="B34" s="505"/>
      <c r="C34" s="214" t="s">
        <v>320</v>
      </c>
      <c r="D34" s="505" t="s">
        <v>1166</v>
      </c>
      <c r="E34" s="505" t="s">
        <v>1166</v>
      </c>
      <c r="F34" s="505" t="s">
        <v>1166</v>
      </c>
      <c r="G34" s="493">
        <f>SUM(I34- I34*J34)</f>
        <v>533</v>
      </c>
      <c r="H34" s="577"/>
      <c r="I34" s="255">
        <v>650</v>
      </c>
      <c r="J34" s="148">
        <f xml:space="preserve"> J27</f>
        <v>0.18</v>
      </c>
    </row>
    <row r="35" spans="1:10" ht="15.75" customHeight="1" x14ac:dyDescent="0.25">
      <c r="A35" s="670" t="s">
        <v>873</v>
      </c>
      <c r="B35" s="505" t="s">
        <v>873</v>
      </c>
      <c r="C35" s="214" t="s">
        <v>312</v>
      </c>
      <c r="D35" s="505" t="s">
        <v>1181</v>
      </c>
      <c r="E35" s="505" t="s">
        <v>1181</v>
      </c>
      <c r="F35" s="505" t="s">
        <v>1181</v>
      </c>
      <c r="G35" s="493">
        <f t="shared" ref="G35:G45" si="0">SUM(I35- I35*J35)</f>
        <v>2132</v>
      </c>
      <c r="H35" s="577"/>
      <c r="I35" s="254">
        <v>2600</v>
      </c>
      <c r="J35" s="148">
        <f xml:space="preserve"> J34</f>
        <v>0.18</v>
      </c>
    </row>
    <row r="36" spans="1:10" s="176" customFormat="1" ht="15.75" customHeight="1" x14ac:dyDescent="0.25">
      <c r="A36" s="670" t="s">
        <v>874</v>
      </c>
      <c r="B36" s="505" t="s">
        <v>874</v>
      </c>
      <c r="C36" s="214" t="s">
        <v>315</v>
      </c>
      <c r="D36" s="505" t="s">
        <v>1182</v>
      </c>
      <c r="E36" s="505" t="s">
        <v>1182</v>
      </c>
      <c r="F36" s="505" t="s">
        <v>1182</v>
      </c>
      <c r="G36" s="493">
        <f t="shared" si="0"/>
        <v>557.6</v>
      </c>
      <c r="H36" s="577"/>
      <c r="I36" s="255">
        <v>680</v>
      </c>
      <c r="J36" s="148">
        <f t="shared" ref="J36:J45" si="1" xml:space="preserve"> J35</f>
        <v>0.18</v>
      </c>
    </row>
    <row r="37" spans="1:10" s="176" customFormat="1" ht="15.75" customHeight="1" x14ac:dyDescent="0.25">
      <c r="A37" s="670"/>
      <c r="B37" s="505"/>
      <c r="C37" s="214" t="s">
        <v>317</v>
      </c>
      <c r="D37" s="505" t="s">
        <v>1183</v>
      </c>
      <c r="E37" s="505" t="s">
        <v>1183</v>
      </c>
      <c r="F37" s="505" t="s">
        <v>1183</v>
      </c>
      <c r="G37" s="493">
        <f t="shared" si="0"/>
        <v>1115.2</v>
      </c>
      <c r="H37" s="577"/>
      <c r="I37" s="254">
        <v>1360</v>
      </c>
      <c r="J37" s="148">
        <f t="shared" si="1"/>
        <v>0.18</v>
      </c>
    </row>
    <row r="38" spans="1:10" s="176" customFormat="1" ht="15.75" customHeight="1" x14ac:dyDescent="0.25">
      <c r="A38" s="670" t="s">
        <v>319</v>
      </c>
      <c r="B38" s="505" t="s">
        <v>319</v>
      </c>
      <c r="C38" s="214" t="s">
        <v>320</v>
      </c>
      <c r="D38" s="505" t="s">
        <v>319</v>
      </c>
      <c r="E38" s="505" t="s">
        <v>319</v>
      </c>
      <c r="F38" s="505" t="s">
        <v>319</v>
      </c>
      <c r="G38" s="493">
        <f t="shared" si="0"/>
        <v>196.8</v>
      </c>
      <c r="H38" s="577"/>
      <c r="I38" s="255">
        <v>240</v>
      </c>
      <c r="J38" s="148">
        <f t="shared" si="1"/>
        <v>0.18</v>
      </c>
    </row>
    <row r="39" spans="1:10" s="176" customFormat="1" ht="15.75" customHeight="1" x14ac:dyDescent="0.25">
      <c r="A39" s="670" t="s">
        <v>1184</v>
      </c>
      <c r="B39" s="505" t="s">
        <v>1184</v>
      </c>
      <c r="C39" s="214" t="s">
        <v>707</v>
      </c>
      <c r="D39" s="505" t="s">
        <v>1164</v>
      </c>
      <c r="E39" s="505" t="s">
        <v>1164</v>
      </c>
      <c r="F39" s="505" t="s">
        <v>1164</v>
      </c>
      <c r="G39" s="493">
        <f t="shared" si="0"/>
        <v>205</v>
      </c>
      <c r="H39" s="577"/>
      <c r="I39" s="255">
        <v>250</v>
      </c>
      <c r="J39" s="148">
        <f t="shared" si="1"/>
        <v>0.18</v>
      </c>
    </row>
    <row r="40" spans="1:10" s="176" customFormat="1" ht="15.75" customHeight="1" x14ac:dyDescent="0.25">
      <c r="A40" s="670" t="s">
        <v>197</v>
      </c>
      <c r="B40" s="505" t="s">
        <v>197</v>
      </c>
      <c r="C40" s="214" t="s">
        <v>198</v>
      </c>
      <c r="D40" s="505" t="s">
        <v>197</v>
      </c>
      <c r="E40" s="505" t="s">
        <v>197</v>
      </c>
      <c r="F40" s="505" t="s">
        <v>197</v>
      </c>
      <c r="G40" s="493">
        <f t="shared" si="0"/>
        <v>360.8</v>
      </c>
      <c r="H40" s="577"/>
      <c r="I40" s="255">
        <v>440</v>
      </c>
      <c r="J40" s="148">
        <f t="shared" si="1"/>
        <v>0.18</v>
      </c>
    </row>
    <row r="41" spans="1:10" s="176" customFormat="1" ht="15.75" customHeight="1" x14ac:dyDescent="0.25">
      <c r="A41" s="670" t="s">
        <v>738</v>
      </c>
      <c r="B41" s="505" t="s">
        <v>738</v>
      </c>
      <c r="C41" s="214" t="s">
        <v>203</v>
      </c>
      <c r="D41" s="505" t="s">
        <v>321</v>
      </c>
      <c r="E41" s="505" t="s">
        <v>321</v>
      </c>
      <c r="F41" s="505" t="s">
        <v>321</v>
      </c>
      <c r="G41" s="493">
        <f t="shared" si="0"/>
        <v>557.6</v>
      </c>
      <c r="H41" s="577"/>
      <c r="I41" s="255">
        <v>680</v>
      </c>
      <c r="J41" s="148">
        <f t="shared" si="1"/>
        <v>0.18</v>
      </c>
    </row>
    <row r="42" spans="1:10" s="176" customFormat="1" ht="15.75" customHeight="1" x14ac:dyDescent="0.25">
      <c r="A42" s="670" t="s">
        <v>1185</v>
      </c>
      <c r="B42" s="505" t="s">
        <v>1185</v>
      </c>
      <c r="C42" s="214">
        <v>110</v>
      </c>
      <c r="D42" s="505" t="s">
        <v>492</v>
      </c>
      <c r="E42" s="505" t="s">
        <v>492</v>
      </c>
      <c r="F42" s="505" t="s">
        <v>492</v>
      </c>
      <c r="G42" s="493">
        <f t="shared" si="0"/>
        <v>151.69999999999999</v>
      </c>
      <c r="H42" s="577"/>
      <c r="I42" s="255">
        <v>185</v>
      </c>
      <c r="J42" s="148">
        <f t="shared" si="1"/>
        <v>0.18</v>
      </c>
    </row>
    <row r="43" spans="1:10" s="176" customFormat="1" ht="15.75" customHeight="1" x14ac:dyDescent="0.25">
      <c r="A43" s="670" t="s">
        <v>324</v>
      </c>
      <c r="B43" s="505" t="s">
        <v>324</v>
      </c>
      <c r="C43" s="214" t="s">
        <v>325</v>
      </c>
      <c r="D43" s="505" t="s">
        <v>324</v>
      </c>
      <c r="E43" s="505" t="s">
        <v>324</v>
      </c>
      <c r="F43" s="505" t="s">
        <v>324</v>
      </c>
      <c r="G43" s="493">
        <f t="shared" si="0"/>
        <v>2870</v>
      </c>
      <c r="H43" s="577"/>
      <c r="I43" s="254">
        <v>3500</v>
      </c>
      <c r="J43" s="148">
        <f t="shared" si="1"/>
        <v>0.18</v>
      </c>
    </row>
    <row r="44" spans="1:10" s="176" customFormat="1" ht="15.75" customHeight="1" x14ac:dyDescent="0.25">
      <c r="A44" s="670" t="s">
        <v>193</v>
      </c>
      <c r="B44" s="505" t="s">
        <v>193</v>
      </c>
      <c r="C44" s="214" t="s">
        <v>194</v>
      </c>
      <c r="D44" s="505" t="s">
        <v>193</v>
      </c>
      <c r="E44" s="505" t="s">
        <v>193</v>
      </c>
      <c r="F44" s="505" t="s">
        <v>193</v>
      </c>
      <c r="G44" s="493">
        <f t="shared" si="0"/>
        <v>314.06</v>
      </c>
      <c r="H44" s="577"/>
      <c r="I44" s="255">
        <v>383</v>
      </c>
      <c r="J44" s="148">
        <f t="shared" si="1"/>
        <v>0.18</v>
      </c>
    </row>
    <row r="45" spans="1:10" s="176" customFormat="1" ht="15.75" customHeight="1" thickBot="1" x14ac:dyDescent="0.3">
      <c r="A45" s="670" t="s">
        <v>1186</v>
      </c>
      <c r="B45" s="505" t="s">
        <v>1186</v>
      </c>
      <c r="C45" s="214" t="s">
        <v>1187</v>
      </c>
      <c r="D45" s="505" t="s">
        <v>1186</v>
      </c>
      <c r="E45" s="505" t="s">
        <v>1186</v>
      </c>
      <c r="F45" s="505" t="s">
        <v>1186</v>
      </c>
      <c r="G45" s="493">
        <f t="shared" si="0"/>
        <v>278.8</v>
      </c>
      <c r="H45" s="577"/>
      <c r="I45" s="256">
        <v>340</v>
      </c>
      <c r="J45" s="148">
        <f t="shared" si="1"/>
        <v>0.18</v>
      </c>
    </row>
    <row r="46" spans="1:10" s="176" customFormat="1" ht="15.75" customHeight="1" x14ac:dyDescent="0.25">
      <c r="A46" s="251"/>
      <c r="B46" s="251"/>
      <c r="C46" s="142"/>
      <c r="D46" s="251"/>
      <c r="E46" s="251"/>
      <c r="F46" s="251"/>
      <c r="G46" s="252"/>
      <c r="H46" s="252"/>
      <c r="I46" s="259"/>
      <c r="J46" s="148"/>
    </row>
    <row r="47" spans="1:10" s="176" customFormat="1" ht="15.75" customHeight="1" x14ac:dyDescent="0.25">
      <c r="A47" s="251"/>
      <c r="B47" s="251"/>
      <c r="C47" s="142"/>
      <c r="D47" s="251"/>
      <c r="E47" s="251"/>
      <c r="F47" s="251"/>
      <c r="G47" s="252"/>
      <c r="H47" s="252"/>
      <c r="I47" s="259"/>
      <c r="J47" s="148"/>
    </row>
    <row r="48" spans="1:10" s="176" customFormat="1" ht="15.75" customHeight="1" x14ac:dyDescent="0.25">
      <c r="A48" s="251"/>
      <c r="B48" s="251"/>
      <c r="C48" s="142"/>
      <c r="D48" s="251"/>
      <c r="E48" s="251"/>
      <c r="F48" s="251"/>
      <c r="G48" s="252"/>
      <c r="H48" s="252"/>
      <c r="I48" s="259"/>
      <c r="J48" s="148"/>
    </row>
    <row r="49" spans="1:10" s="176" customFormat="1" ht="15.75" customHeight="1" x14ac:dyDescent="0.25">
      <c r="A49" s="251"/>
      <c r="B49" s="251"/>
      <c r="C49" s="142"/>
      <c r="D49" s="251"/>
      <c r="E49" s="251"/>
      <c r="F49" s="251"/>
      <c r="G49" s="252"/>
      <c r="H49" s="252"/>
      <c r="I49" s="259"/>
      <c r="J49" s="148"/>
    </row>
    <row r="50" spans="1:10" s="176" customFormat="1" ht="15.75" customHeight="1" x14ac:dyDescent="0.25">
      <c r="A50" s="251"/>
      <c r="B50" s="251"/>
      <c r="C50" s="142"/>
      <c r="D50" s="251"/>
      <c r="E50" s="251"/>
      <c r="F50" s="251"/>
      <c r="G50" s="252"/>
      <c r="H50" s="252"/>
      <c r="I50" s="259"/>
      <c r="J50" s="148"/>
    </row>
    <row r="51" spans="1:10" ht="15" customHeight="1" x14ac:dyDescent="0.25"/>
    <row r="52" spans="1:10" ht="15" customHeight="1" x14ac:dyDescent="0.25"/>
    <row r="53" spans="1:10" ht="15" customHeight="1" x14ac:dyDescent="0.25"/>
    <row r="54" spans="1:10" ht="10.5" customHeight="1" x14ac:dyDescent="0.25"/>
    <row r="55" spans="1:10" ht="15" customHeight="1" x14ac:dyDescent="0.25"/>
    <row r="56" spans="1:10" ht="15" customHeight="1" x14ac:dyDescent="0.25"/>
    <row r="57" spans="1:10" ht="15" customHeight="1" x14ac:dyDescent="0.25"/>
    <row r="58" spans="1:10" ht="14.25" customHeight="1" thickBot="1" x14ac:dyDescent="0.3">
      <c r="A58" s="156"/>
      <c r="B58" s="156"/>
      <c r="C58" s="156"/>
      <c r="D58" s="156"/>
      <c r="E58" s="156"/>
      <c r="F58" s="156"/>
      <c r="G58" s="157"/>
      <c r="H58" s="157"/>
    </row>
    <row r="59" spans="1:10" ht="14.25" customHeight="1" x14ac:dyDescent="0.25">
      <c r="A59" s="604" t="s">
        <v>227</v>
      </c>
      <c r="B59" s="605"/>
      <c r="C59" s="608" t="s">
        <v>234</v>
      </c>
      <c r="D59" s="610" t="s">
        <v>172</v>
      </c>
      <c r="E59" s="611"/>
      <c r="F59" s="612"/>
      <c r="G59" s="922" t="s">
        <v>751</v>
      </c>
      <c r="H59" s="837"/>
    </row>
    <row r="60" spans="1:10" ht="14.25" customHeight="1" thickBot="1" x14ac:dyDescent="0.3">
      <c r="A60" s="878"/>
      <c r="B60" s="879"/>
      <c r="C60" s="880"/>
      <c r="D60" s="881"/>
      <c r="E60" s="882"/>
      <c r="F60" s="883"/>
      <c r="G60" s="923"/>
      <c r="H60" s="839"/>
    </row>
    <row r="61" spans="1:10" ht="15.75" customHeight="1" x14ac:dyDescent="0.25">
      <c r="A61" s="673" t="s">
        <v>976</v>
      </c>
      <c r="B61" s="645" t="s">
        <v>976</v>
      </c>
      <c r="C61" s="147" t="s">
        <v>377</v>
      </c>
      <c r="D61" s="645" t="s">
        <v>976</v>
      </c>
      <c r="E61" s="645" t="s">
        <v>976</v>
      </c>
      <c r="F61" s="645" t="s">
        <v>976</v>
      </c>
      <c r="G61" s="573">
        <f>SUM(I61-I61*J61)</f>
        <v>2957.74</v>
      </c>
      <c r="H61" s="574"/>
      <c r="I61" s="303">
        <v>3607</v>
      </c>
      <c r="J61" s="148">
        <f xml:space="preserve"> F9</f>
        <v>0.18</v>
      </c>
    </row>
    <row r="62" spans="1:10" ht="15" hidden="1" customHeight="1" x14ac:dyDescent="0.25">
      <c r="A62" s="670" t="s">
        <v>977</v>
      </c>
      <c r="B62" s="505" t="s">
        <v>977</v>
      </c>
      <c r="C62" s="191" t="s">
        <v>384</v>
      </c>
      <c r="D62" s="505" t="s">
        <v>977</v>
      </c>
      <c r="E62" s="505" t="s">
        <v>977</v>
      </c>
      <c r="F62" s="505" t="s">
        <v>977</v>
      </c>
      <c r="G62" s="493"/>
      <c r="H62" s="577"/>
      <c r="I62" s="257">
        <v>3933</v>
      </c>
    </row>
    <row r="63" spans="1:10" ht="15" customHeight="1" x14ac:dyDescent="0.25">
      <c r="A63" s="670" t="s">
        <v>978</v>
      </c>
      <c r="B63" s="505" t="s">
        <v>978</v>
      </c>
      <c r="C63" s="191" t="s">
        <v>378</v>
      </c>
      <c r="D63" s="505" t="s">
        <v>978</v>
      </c>
      <c r="E63" s="505" t="s">
        <v>978</v>
      </c>
      <c r="F63" s="505" t="s">
        <v>978</v>
      </c>
      <c r="G63" s="493">
        <f>SUM(I63-I63*J63)</f>
        <v>3392.34</v>
      </c>
      <c r="H63" s="577"/>
      <c r="I63" s="257">
        <v>4137</v>
      </c>
      <c r="J63" s="148">
        <f xml:space="preserve"> J61</f>
        <v>0.18</v>
      </c>
    </row>
    <row r="64" spans="1:10" ht="15" customHeight="1" x14ac:dyDescent="0.25">
      <c r="A64" s="670" t="s">
        <v>987</v>
      </c>
      <c r="B64" s="505" t="s">
        <v>987</v>
      </c>
      <c r="C64" s="191" t="s">
        <v>379</v>
      </c>
      <c r="D64" s="505" t="s">
        <v>987</v>
      </c>
      <c r="E64" s="505" t="s">
        <v>987</v>
      </c>
      <c r="F64" s="505" t="s">
        <v>987</v>
      </c>
      <c r="G64" s="493">
        <f t="shared" ref="G64:G88" si="2">SUM(I64-I64*J64)</f>
        <v>3704.76</v>
      </c>
      <c r="H64" s="577"/>
      <c r="I64" s="257">
        <v>4518</v>
      </c>
      <c r="J64" s="148">
        <f xml:space="preserve"> J63</f>
        <v>0.18</v>
      </c>
    </row>
    <row r="65" spans="1:10" ht="15" customHeight="1" x14ac:dyDescent="0.25">
      <c r="A65" s="670" t="s">
        <v>990</v>
      </c>
      <c r="B65" s="505" t="s">
        <v>990</v>
      </c>
      <c r="C65" s="191" t="s">
        <v>380</v>
      </c>
      <c r="D65" s="505" t="s">
        <v>990</v>
      </c>
      <c r="E65" s="505" t="s">
        <v>990</v>
      </c>
      <c r="F65" s="505" t="s">
        <v>990</v>
      </c>
      <c r="G65" s="493">
        <f t="shared" si="2"/>
        <v>3982.74</v>
      </c>
      <c r="H65" s="577"/>
      <c r="I65" s="257">
        <v>4857</v>
      </c>
      <c r="J65" s="148">
        <f t="shared" ref="J65:J88" si="3" xml:space="preserve"> J64</f>
        <v>0.18</v>
      </c>
    </row>
    <row r="66" spans="1:10" ht="15" customHeight="1" x14ac:dyDescent="0.25">
      <c r="A66" s="670" t="s">
        <v>993</v>
      </c>
      <c r="B66" s="505" t="s">
        <v>993</v>
      </c>
      <c r="C66" s="191" t="s">
        <v>381</v>
      </c>
      <c r="D66" s="505" t="s">
        <v>993</v>
      </c>
      <c r="E66" s="505" t="s">
        <v>993</v>
      </c>
      <c r="F66" s="505" t="s">
        <v>993</v>
      </c>
      <c r="G66" s="493">
        <f t="shared" si="2"/>
        <v>4125.42</v>
      </c>
      <c r="H66" s="577"/>
      <c r="I66" s="257">
        <v>5031</v>
      </c>
      <c r="J66" s="148">
        <f t="shared" si="3"/>
        <v>0.18</v>
      </c>
    </row>
    <row r="67" spans="1:10" ht="15" customHeight="1" x14ac:dyDescent="0.25">
      <c r="A67" s="670" t="s">
        <v>996</v>
      </c>
      <c r="B67" s="505" t="s">
        <v>996</v>
      </c>
      <c r="C67" s="191" t="s">
        <v>382</v>
      </c>
      <c r="D67" s="505" t="s">
        <v>996</v>
      </c>
      <c r="E67" s="505" t="s">
        <v>996</v>
      </c>
      <c r="F67" s="505" t="s">
        <v>996</v>
      </c>
      <c r="G67" s="493">
        <f t="shared" si="2"/>
        <v>4412.42</v>
      </c>
      <c r="H67" s="577"/>
      <c r="I67" s="257">
        <v>5381</v>
      </c>
      <c r="J67" s="148">
        <f t="shared" si="3"/>
        <v>0.18</v>
      </c>
    </row>
    <row r="68" spans="1:10" ht="15" customHeight="1" x14ac:dyDescent="0.25">
      <c r="A68" s="670" t="s">
        <v>999</v>
      </c>
      <c r="B68" s="505" t="s">
        <v>999</v>
      </c>
      <c r="C68" s="191" t="s">
        <v>383</v>
      </c>
      <c r="D68" s="505" t="s">
        <v>999</v>
      </c>
      <c r="E68" s="505" t="s">
        <v>999</v>
      </c>
      <c r="F68" s="505" t="s">
        <v>999</v>
      </c>
      <c r="G68" s="493">
        <f t="shared" si="2"/>
        <v>4689.58</v>
      </c>
      <c r="H68" s="577"/>
      <c r="I68" s="257">
        <v>5719</v>
      </c>
      <c r="J68" s="148">
        <f t="shared" si="3"/>
        <v>0.18</v>
      </c>
    </row>
    <row r="69" spans="1:10" ht="15" customHeight="1" x14ac:dyDescent="0.25">
      <c r="A69" s="670" t="s">
        <v>898</v>
      </c>
      <c r="B69" s="505" t="s">
        <v>898</v>
      </c>
      <c r="C69" s="191" t="s">
        <v>542</v>
      </c>
      <c r="D69" s="505" t="s">
        <v>898</v>
      </c>
      <c r="E69" s="505" t="s">
        <v>898</v>
      </c>
      <c r="F69" s="505" t="s">
        <v>898</v>
      </c>
      <c r="G69" s="493">
        <f t="shared" si="2"/>
        <v>5767.0599999999995</v>
      </c>
      <c r="H69" s="577"/>
      <c r="I69" s="257">
        <v>7033</v>
      </c>
      <c r="J69" s="148">
        <f t="shared" si="3"/>
        <v>0.18</v>
      </c>
    </row>
    <row r="70" spans="1:10" ht="15" customHeight="1" x14ac:dyDescent="0.25">
      <c r="A70" s="670" t="s">
        <v>899</v>
      </c>
      <c r="B70" s="505" t="s">
        <v>899</v>
      </c>
      <c r="C70" s="219" t="s">
        <v>543</v>
      </c>
      <c r="D70" s="505" t="s">
        <v>899</v>
      </c>
      <c r="E70" s="505" t="s">
        <v>899</v>
      </c>
      <c r="F70" s="505" t="s">
        <v>899</v>
      </c>
      <c r="G70" s="493">
        <f t="shared" si="2"/>
        <v>5767.0599999999995</v>
      </c>
      <c r="H70" s="577"/>
      <c r="I70" s="257">
        <v>7033</v>
      </c>
      <c r="J70" s="148">
        <f t="shared" si="3"/>
        <v>0.18</v>
      </c>
    </row>
    <row r="71" spans="1:10" ht="15" customHeight="1" x14ac:dyDescent="0.25">
      <c r="A71" s="670" t="s">
        <v>900</v>
      </c>
      <c r="B71" s="505" t="s">
        <v>900</v>
      </c>
      <c r="C71" s="191" t="s">
        <v>544</v>
      </c>
      <c r="D71" s="505" t="s">
        <v>900</v>
      </c>
      <c r="E71" s="505" t="s">
        <v>900</v>
      </c>
      <c r="F71" s="505" t="s">
        <v>900</v>
      </c>
      <c r="G71" s="493">
        <f t="shared" si="2"/>
        <v>5767.0599999999995</v>
      </c>
      <c r="H71" s="577"/>
      <c r="I71" s="257">
        <v>7033</v>
      </c>
      <c r="J71" s="148">
        <f t="shared" si="3"/>
        <v>0.18</v>
      </c>
    </row>
    <row r="72" spans="1:10" ht="15" customHeight="1" x14ac:dyDescent="0.25">
      <c r="A72" s="670" t="s">
        <v>901</v>
      </c>
      <c r="B72" s="505" t="s">
        <v>901</v>
      </c>
      <c r="C72" s="191" t="s">
        <v>545</v>
      </c>
      <c r="D72" s="505" t="s">
        <v>901</v>
      </c>
      <c r="E72" s="505" t="s">
        <v>901</v>
      </c>
      <c r="F72" s="505" t="s">
        <v>901</v>
      </c>
      <c r="G72" s="493">
        <f t="shared" si="2"/>
        <v>5767.0599999999995</v>
      </c>
      <c r="H72" s="577"/>
      <c r="I72" s="257">
        <v>7033</v>
      </c>
      <c r="J72" s="148">
        <f t="shared" si="3"/>
        <v>0.18</v>
      </c>
    </row>
    <row r="73" spans="1:10" ht="15" customHeight="1" x14ac:dyDescent="0.25">
      <c r="A73" s="670" t="s">
        <v>958</v>
      </c>
      <c r="B73" s="505" t="s">
        <v>958</v>
      </c>
      <c r="C73" s="191" t="s">
        <v>546</v>
      </c>
      <c r="D73" s="505" t="s">
        <v>958</v>
      </c>
      <c r="E73" s="505" t="s">
        <v>958</v>
      </c>
      <c r="F73" s="505" t="s">
        <v>958</v>
      </c>
      <c r="G73" s="493">
        <f t="shared" si="2"/>
        <v>5767.0599999999995</v>
      </c>
      <c r="H73" s="577"/>
      <c r="I73" s="257">
        <v>7033</v>
      </c>
      <c r="J73" s="148">
        <f t="shared" si="3"/>
        <v>0.18</v>
      </c>
    </row>
    <row r="74" spans="1:10" ht="15" customHeight="1" x14ac:dyDescent="0.25">
      <c r="A74" s="670" t="s">
        <v>902</v>
      </c>
      <c r="B74" s="505" t="s">
        <v>902</v>
      </c>
      <c r="C74" s="191" t="s">
        <v>547</v>
      </c>
      <c r="D74" s="505" t="s">
        <v>902</v>
      </c>
      <c r="E74" s="505" t="s">
        <v>902</v>
      </c>
      <c r="F74" s="505" t="s">
        <v>902</v>
      </c>
      <c r="G74" s="493">
        <f t="shared" si="2"/>
        <v>5767.0599999999995</v>
      </c>
      <c r="H74" s="577"/>
      <c r="I74" s="257">
        <v>7033</v>
      </c>
      <c r="J74" s="148">
        <f t="shared" si="3"/>
        <v>0.18</v>
      </c>
    </row>
    <row r="75" spans="1:10" ht="15" customHeight="1" x14ac:dyDescent="0.25">
      <c r="A75" s="670" t="s">
        <v>903</v>
      </c>
      <c r="B75" s="505" t="s">
        <v>903</v>
      </c>
      <c r="C75" s="191" t="s">
        <v>548</v>
      </c>
      <c r="D75" s="505" t="s">
        <v>903</v>
      </c>
      <c r="E75" s="505" t="s">
        <v>903</v>
      </c>
      <c r="F75" s="505" t="s">
        <v>903</v>
      </c>
      <c r="G75" s="493">
        <f t="shared" si="2"/>
        <v>5767.0599999999995</v>
      </c>
      <c r="H75" s="577"/>
      <c r="I75" s="257">
        <v>7033</v>
      </c>
      <c r="J75" s="148">
        <f t="shared" si="3"/>
        <v>0.18</v>
      </c>
    </row>
    <row r="76" spans="1:10" ht="15" customHeight="1" x14ac:dyDescent="0.25">
      <c r="A76" s="670" t="s">
        <v>904</v>
      </c>
      <c r="B76" s="505" t="s">
        <v>904</v>
      </c>
      <c r="C76" s="191" t="s">
        <v>549</v>
      </c>
      <c r="D76" s="505" t="s">
        <v>904</v>
      </c>
      <c r="E76" s="505" t="s">
        <v>904</v>
      </c>
      <c r="F76" s="505" t="s">
        <v>904</v>
      </c>
      <c r="G76" s="493">
        <f t="shared" si="2"/>
        <v>5767.0599999999995</v>
      </c>
      <c r="H76" s="577"/>
      <c r="I76" s="257">
        <v>7033</v>
      </c>
      <c r="J76" s="148">
        <f t="shared" si="3"/>
        <v>0.18</v>
      </c>
    </row>
    <row r="77" spans="1:10" ht="15" customHeight="1" x14ac:dyDescent="0.25">
      <c r="A77" s="670" t="s">
        <v>905</v>
      </c>
      <c r="B77" s="505" t="s">
        <v>905</v>
      </c>
      <c r="C77" s="191" t="s">
        <v>550</v>
      </c>
      <c r="D77" s="505" t="s">
        <v>905</v>
      </c>
      <c r="E77" s="505" t="s">
        <v>905</v>
      </c>
      <c r="F77" s="505" t="s">
        <v>905</v>
      </c>
      <c r="G77" s="493">
        <f t="shared" si="2"/>
        <v>5767.0599999999995</v>
      </c>
      <c r="H77" s="577"/>
      <c r="I77" s="257">
        <v>7033</v>
      </c>
      <c r="J77" s="148">
        <f t="shared" si="3"/>
        <v>0.18</v>
      </c>
    </row>
    <row r="78" spans="1:10" ht="15" customHeight="1" x14ac:dyDescent="0.25">
      <c r="A78" s="670" t="s">
        <v>1002</v>
      </c>
      <c r="B78" s="505" t="s">
        <v>1002</v>
      </c>
      <c r="C78" s="191" t="s">
        <v>561</v>
      </c>
      <c r="D78" s="505" t="s">
        <v>1002</v>
      </c>
      <c r="E78" s="505" t="s">
        <v>1002</v>
      </c>
      <c r="F78" s="505" t="s">
        <v>1002</v>
      </c>
      <c r="G78" s="493">
        <f t="shared" si="2"/>
        <v>5767.0599999999995</v>
      </c>
      <c r="H78" s="577"/>
      <c r="I78" s="257">
        <v>7033</v>
      </c>
      <c r="J78" s="148">
        <f t="shared" si="3"/>
        <v>0.18</v>
      </c>
    </row>
    <row r="79" spans="1:10" ht="15" customHeight="1" x14ac:dyDescent="0.25">
      <c r="A79" s="670" t="s">
        <v>906</v>
      </c>
      <c r="B79" s="505" t="s">
        <v>906</v>
      </c>
      <c r="C79" s="191" t="s">
        <v>551</v>
      </c>
      <c r="D79" s="505" t="s">
        <v>906</v>
      </c>
      <c r="E79" s="505" t="s">
        <v>906</v>
      </c>
      <c r="F79" s="505" t="s">
        <v>906</v>
      </c>
      <c r="G79" s="493">
        <f t="shared" si="2"/>
        <v>7216</v>
      </c>
      <c r="H79" s="577"/>
      <c r="I79" s="257">
        <v>8800</v>
      </c>
      <c r="J79" s="148">
        <f t="shared" si="3"/>
        <v>0.18</v>
      </c>
    </row>
    <row r="80" spans="1:10" ht="15" customHeight="1" x14ac:dyDescent="0.25">
      <c r="A80" s="670" t="s">
        <v>907</v>
      </c>
      <c r="B80" s="505" t="s">
        <v>907</v>
      </c>
      <c r="C80" s="191" t="s">
        <v>552</v>
      </c>
      <c r="D80" s="505" t="s">
        <v>907</v>
      </c>
      <c r="E80" s="505" t="s">
        <v>907</v>
      </c>
      <c r="F80" s="505" t="s">
        <v>907</v>
      </c>
      <c r="G80" s="493">
        <f t="shared" si="2"/>
        <v>7216</v>
      </c>
      <c r="H80" s="577"/>
      <c r="I80" s="257">
        <v>8800</v>
      </c>
      <c r="J80" s="148">
        <f t="shared" si="3"/>
        <v>0.18</v>
      </c>
    </row>
    <row r="81" spans="1:10" x14ac:dyDescent="0.25">
      <c r="A81" s="670" t="s">
        <v>908</v>
      </c>
      <c r="B81" s="505" t="s">
        <v>908</v>
      </c>
      <c r="C81" s="191" t="s">
        <v>553</v>
      </c>
      <c r="D81" s="505" t="s">
        <v>908</v>
      </c>
      <c r="E81" s="505" t="s">
        <v>908</v>
      </c>
      <c r="F81" s="505" t="s">
        <v>908</v>
      </c>
      <c r="G81" s="493">
        <f t="shared" si="2"/>
        <v>7216</v>
      </c>
      <c r="H81" s="577"/>
      <c r="I81" s="257">
        <v>8800</v>
      </c>
      <c r="J81" s="148">
        <f t="shared" si="3"/>
        <v>0.18</v>
      </c>
    </row>
    <row r="82" spans="1:10" x14ac:dyDescent="0.25">
      <c r="A82" s="670" t="s">
        <v>909</v>
      </c>
      <c r="B82" s="505" t="s">
        <v>909</v>
      </c>
      <c r="C82" s="191" t="s">
        <v>554</v>
      </c>
      <c r="D82" s="505" t="s">
        <v>909</v>
      </c>
      <c r="E82" s="505" t="s">
        <v>909</v>
      </c>
      <c r="F82" s="505" t="s">
        <v>909</v>
      </c>
      <c r="G82" s="493">
        <f t="shared" si="2"/>
        <v>7216</v>
      </c>
      <c r="H82" s="577"/>
      <c r="I82" s="257">
        <v>8800</v>
      </c>
      <c r="J82" s="148">
        <f t="shared" si="3"/>
        <v>0.18</v>
      </c>
    </row>
    <row r="83" spans="1:10" x14ac:dyDescent="0.25">
      <c r="A83" s="670" t="s">
        <v>966</v>
      </c>
      <c r="B83" s="505" t="s">
        <v>966</v>
      </c>
      <c r="C83" s="191" t="s">
        <v>555</v>
      </c>
      <c r="D83" s="505" t="s">
        <v>966</v>
      </c>
      <c r="E83" s="505" t="s">
        <v>966</v>
      </c>
      <c r="F83" s="505" t="s">
        <v>966</v>
      </c>
      <c r="G83" s="493">
        <f t="shared" si="2"/>
        <v>7216</v>
      </c>
      <c r="H83" s="577"/>
      <c r="I83" s="257">
        <v>8800</v>
      </c>
      <c r="J83" s="148">
        <f t="shared" si="3"/>
        <v>0.18</v>
      </c>
    </row>
    <row r="84" spans="1:10" x14ac:dyDescent="0.25">
      <c r="A84" s="670" t="s">
        <v>910</v>
      </c>
      <c r="B84" s="505" t="s">
        <v>910</v>
      </c>
      <c r="C84" s="191" t="s">
        <v>556</v>
      </c>
      <c r="D84" s="505" t="s">
        <v>910</v>
      </c>
      <c r="E84" s="505" t="s">
        <v>910</v>
      </c>
      <c r="F84" s="505" t="s">
        <v>910</v>
      </c>
      <c r="G84" s="493">
        <f t="shared" si="2"/>
        <v>7216</v>
      </c>
      <c r="H84" s="577"/>
      <c r="I84" s="257">
        <v>8800</v>
      </c>
      <c r="J84" s="148">
        <f t="shared" si="3"/>
        <v>0.18</v>
      </c>
    </row>
    <row r="85" spans="1:10" x14ac:dyDescent="0.25">
      <c r="A85" s="670" t="s">
        <v>911</v>
      </c>
      <c r="B85" s="505" t="s">
        <v>911</v>
      </c>
      <c r="C85" s="191" t="s">
        <v>557</v>
      </c>
      <c r="D85" s="505" t="s">
        <v>911</v>
      </c>
      <c r="E85" s="505" t="s">
        <v>911</v>
      </c>
      <c r="F85" s="505" t="s">
        <v>911</v>
      </c>
      <c r="G85" s="493">
        <f t="shared" si="2"/>
        <v>7216</v>
      </c>
      <c r="H85" s="577"/>
      <c r="I85" s="257">
        <v>8800</v>
      </c>
      <c r="J85" s="148">
        <f t="shared" si="3"/>
        <v>0.18</v>
      </c>
    </row>
    <row r="86" spans="1:10" x14ac:dyDescent="0.25">
      <c r="A86" s="670" t="s">
        <v>912</v>
      </c>
      <c r="B86" s="505" t="s">
        <v>912</v>
      </c>
      <c r="C86" s="191" t="s">
        <v>558</v>
      </c>
      <c r="D86" s="505" t="s">
        <v>912</v>
      </c>
      <c r="E86" s="505" t="s">
        <v>912</v>
      </c>
      <c r="F86" s="505" t="s">
        <v>912</v>
      </c>
      <c r="G86" s="493">
        <f t="shared" si="2"/>
        <v>7216</v>
      </c>
      <c r="H86" s="577"/>
      <c r="I86" s="257">
        <v>8800</v>
      </c>
      <c r="J86" s="148">
        <f t="shared" si="3"/>
        <v>0.18</v>
      </c>
    </row>
    <row r="87" spans="1:10" x14ac:dyDescent="0.25">
      <c r="A87" s="670" t="s">
        <v>913</v>
      </c>
      <c r="B87" s="505" t="s">
        <v>913</v>
      </c>
      <c r="C87" s="191" t="s">
        <v>559</v>
      </c>
      <c r="D87" s="505" t="s">
        <v>913</v>
      </c>
      <c r="E87" s="505" t="s">
        <v>913</v>
      </c>
      <c r="F87" s="505" t="s">
        <v>913</v>
      </c>
      <c r="G87" s="493">
        <f t="shared" si="2"/>
        <v>7216</v>
      </c>
      <c r="H87" s="577"/>
      <c r="I87" s="257">
        <v>8800</v>
      </c>
      <c r="J87" s="148">
        <f t="shared" si="3"/>
        <v>0.18</v>
      </c>
    </row>
    <row r="88" spans="1:10" ht="15.75" thickBot="1" x14ac:dyDescent="0.3">
      <c r="A88" s="670" t="s">
        <v>969</v>
      </c>
      <c r="B88" s="505" t="s">
        <v>969</v>
      </c>
      <c r="C88" s="191" t="s">
        <v>560</v>
      </c>
      <c r="D88" s="505" t="s">
        <v>969</v>
      </c>
      <c r="E88" s="505" t="s">
        <v>969</v>
      </c>
      <c r="F88" s="505" t="s">
        <v>969</v>
      </c>
      <c r="G88" s="493">
        <f t="shared" si="2"/>
        <v>7216</v>
      </c>
      <c r="H88" s="577"/>
      <c r="I88" s="258">
        <v>8800</v>
      </c>
      <c r="J88" s="148">
        <f t="shared" si="3"/>
        <v>0.18</v>
      </c>
    </row>
  </sheetData>
  <dataConsolidate/>
  <mergeCells count="189">
    <mergeCell ref="A41:B41"/>
    <mergeCell ref="D41:F41"/>
    <mergeCell ref="G41:H41"/>
    <mergeCell ref="A37:B37"/>
    <mergeCell ref="D37:F37"/>
    <mergeCell ref="G37:H37"/>
    <mergeCell ref="A42:B42"/>
    <mergeCell ref="D42:F42"/>
    <mergeCell ref="G42:H42"/>
    <mergeCell ref="A38:B38"/>
    <mergeCell ref="D38:F38"/>
    <mergeCell ref="G38:H38"/>
    <mergeCell ref="A40:B40"/>
    <mergeCell ref="D40:F40"/>
    <mergeCell ref="G40:H40"/>
    <mergeCell ref="A39:B39"/>
    <mergeCell ref="A87:B87"/>
    <mergeCell ref="D87:F87"/>
    <mergeCell ref="G87:H87"/>
    <mergeCell ref="A88:B88"/>
    <mergeCell ref="D88:F88"/>
    <mergeCell ref="G88:H88"/>
    <mergeCell ref="A43:B43"/>
    <mergeCell ref="D43:F43"/>
    <mergeCell ref="G43:H43"/>
    <mergeCell ref="A44:B44"/>
    <mergeCell ref="D44:F44"/>
    <mergeCell ref="G44:H44"/>
    <mergeCell ref="A45:B45"/>
    <mergeCell ref="D45:F45"/>
    <mergeCell ref="G45:H45"/>
    <mergeCell ref="A84:B84"/>
    <mergeCell ref="D84:F84"/>
    <mergeCell ref="G84:H84"/>
    <mergeCell ref="A85:B85"/>
    <mergeCell ref="D85:F85"/>
    <mergeCell ref="G85:H85"/>
    <mergeCell ref="A86:B86"/>
    <mergeCell ref="D86:F86"/>
    <mergeCell ref="G86:H86"/>
    <mergeCell ref="A79:B79"/>
    <mergeCell ref="D79:F79"/>
    <mergeCell ref="A82:B82"/>
    <mergeCell ref="D82:F82"/>
    <mergeCell ref="G82:H82"/>
    <mergeCell ref="A83:B83"/>
    <mergeCell ref="D83:F83"/>
    <mergeCell ref="G83:H83"/>
    <mergeCell ref="G79:H79"/>
    <mergeCell ref="A80:B80"/>
    <mergeCell ref="D80:F80"/>
    <mergeCell ref="G80:H80"/>
    <mergeCell ref="A81:B81"/>
    <mergeCell ref="D81:F81"/>
    <mergeCell ref="G81:H81"/>
    <mergeCell ref="A63:B63"/>
    <mergeCell ref="D63:F63"/>
    <mergeCell ref="G63:H63"/>
    <mergeCell ref="D62:F62"/>
    <mergeCell ref="G62:H62"/>
    <mergeCell ref="A59:B60"/>
    <mergeCell ref="C59:C60"/>
    <mergeCell ref="D59:F60"/>
    <mergeCell ref="G59:H60"/>
    <mergeCell ref="A61:B61"/>
    <mergeCell ref="D61:F61"/>
    <mergeCell ref="G61:H61"/>
    <mergeCell ref="A62:B62"/>
    <mergeCell ref="A67:B67"/>
    <mergeCell ref="D67:F67"/>
    <mergeCell ref="G67:H67"/>
    <mergeCell ref="A64:B64"/>
    <mergeCell ref="D64:F64"/>
    <mergeCell ref="G64:H64"/>
    <mergeCell ref="A65:B65"/>
    <mergeCell ref="D65:F65"/>
    <mergeCell ref="G65:H65"/>
    <mergeCell ref="A66:B66"/>
    <mergeCell ref="D66:F66"/>
    <mergeCell ref="G66:H66"/>
    <mergeCell ref="G74:H74"/>
    <mergeCell ref="A71:B71"/>
    <mergeCell ref="A72:B72"/>
    <mergeCell ref="D71:F71"/>
    <mergeCell ref="D72:F72"/>
    <mergeCell ref="G71:H71"/>
    <mergeCell ref="A68:B68"/>
    <mergeCell ref="D68:F68"/>
    <mergeCell ref="G68:H68"/>
    <mergeCell ref="A69:B69"/>
    <mergeCell ref="D69:F69"/>
    <mergeCell ref="G69:H69"/>
    <mergeCell ref="G36:H36"/>
    <mergeCell ref="A35:B35"/>
    <mergeCell ref="D35:F35"/>
    <mergeCell ref="A78:B78"/>
    <mergeCell ref="D78:F78"/>
    <mergeCell ref="A70:B70"/>
    <mergeCell ref="D70:F70"/>
    <mergeCell ref="G70:H70"/>
    <mergeCell ref="G72:H72"/>
    <mergeCell ref="G75:H75"/>
    <mergeCell ref="G76:H76"/>
    <mergeCell ref="G77:H77"/>
    <mergeCell ref="G78:H78"/>
    <mergeCell ref="A76:B76"/>
    <mergeCell ref="D76:F76"/>
    <mergeCell ref="A75:B75"/>
    <mergeCell ref="D75:F75"/>
    <mergeCell ref="A77:B77"/>
    <mergeCell ref="D77:F77"/>
    <mergeCell ref="A73:B73"/>
    <mergeCell ref="D73:F73"/>
    <mergeCell ref="G73:H73"/>
    <mergeCell ref="A74:B74"/>
    <mergeCell ref="D74:F74"/>
    <mergeCell ref="D25:F26"/>
    <mergeCell ref="G25:H26"/>
    <mergeCell ref="D30:F30"/>
    <mergeCell ref="G30:H30"/>
    <mergeCell ref="A27:B27"/>
    <mergeCell ref="D27:F27"/>
    <mergeCell ref="G27:H27"/>
    <mergeCell ref="A28:B28"/>
    <mergeCell ref="D28:F28"/>
    <mergeCell ref="G28:H28"/>
    <mergeCell ref="A29:B29"/>
    <mergeCell ref="D29:F29"/>
    <mergeCell ref="G29:H29"/>
    <mergeCell ref="A30:B30"/>
    <mergeCell ref="G35:H35"/>
    <mergeCell ref="D39:F39"/>
    <mergeCell ref="G39:H39"/>
    <mergeCell ref="G24:H24"/>
    <mergeCell ref="A21:C21"/>
    <mergeCell ref="E21:H21"/>
    <mergeCell ref="A22:C22"/>
    <mergeCell ref="E22:H22"/>
    <mergeCell ref="D32:F32"/>
    <mergeCell ref="G32:H32"/>
    <mergeCell ref="A33:B33"/>
    <mergeCell ref="D33:F33"/>
    <mergeCell ref="G33:H33"/>
    <mergeCell ref="A31:B31"/>
    <mergeCell ref="D31:F31"/>
    <mergeCell ref="G31:H31"/>
    <mergeCell ref="A32:B32"/>
    <mergeCell ref="A34:B34"/>
    <mergeCell ref="D34:F34"/>
    <mergeCell ref="G34:H34"/>
    <mergeCell ref="A36:B36"/>
    <mergeCell ref="D36:F36"/>
    <mergeCell ref="A25:B26"/>
    <mergeCell ref="C25:C26"/>
    <mergeCell ref="D1:H2"/>
    <mergeCell ref="D4:H4"/>
    <mergeCell ref="D6:H6"/>
    <mergeCell ref="A8:C8"/>
    <mergeCell ref="D8:E8"/>
    <mergeCell ref="G8:H8"/>
    <mergeCell ref="A18:C18"/>
    <mergeCell ref="E18:H18"/>
    <mergeCell ref="A19:C19"/>
    <mergeCell ref="E19:H19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A14:C14"/>
    <mergeCell ref="D14:E14"/>
    <mergeCell ref="A20:C20"/>
    <mergeCell ref="E20:H20"/>
    <mergeCell ref="A9:C9"/>
    <mergeCell ref="D9:E9"/>
    <mergeCell ref="G9:H9"/>
    <mergeCell ref="A16:D16"/>
    <mergeCell ref="A17:C17"/>
    <mergeCell ref="E17:H17"/>
    <mergeCell ref="A24:D24"/>
    <mergeCell ref="E24:F24"/>
    <mergeCell ref="G14:H14"/>
  </mergeCells>
  <pageMargins left="0.7" right="0.7" top="0.75" bottom="0.75" header="0.3" footer="0.3"/>
  <pageSetup orientation="portrait" r:id="rId1"/>
  <headerFooter differentFirst="1">
    <oddHeader>&amp;C&amp;16DOOSAN INFACORE CONSTRUCTION EQUIPMENT PRICE PAGES</oddHeader>
    <oddFooter>&amp;C&amp;9Doosan Infracore Construction Equipment 
2905 Shawnee Industrial Way Suwanee, GA 30024 USA</oddFooter>
    <firstHeader>&amp;C&amp;16DOOSAN INFRACORE CONSTRUCTION EQUIPMENT PRICE PAGES</firstHeader>
    <firstFooter>&amp;C&amp;9Doosan Infracore Construction Equipment 
2905 Shawnee Industrial Way Suwanee, GA 30024 USA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0"/>
  <sheetViews>
    <sheetView view="pageLayout" zoomScaleNormal="100" workbookViewId="0">
      <selection activeCell="G9" sqref="G9:H9"/>
    </sheetView>
  </sheetViews>
  <sheetFormatPr defaultRowHeight="15" x14ac:dyDescent="0.25"/>
  <cols>
    <col min="1" max="1" width="9.140625" style="149" customWidth="1"/>
    <col min="2" max="2" width="20" style="149" customWidth="1"/>
    <col min="3" max="3" width="11.7109375" style="149" customWidth="1"/>
    <col min="4" max="4" width="9.85546875" style="149" customWidth="1"/>
    <col min="5" max="5" width="9.140625" style="149"/>
    <col min="6" max="6" width="13" style="149" customWidth="1"/>
    <col min="7" max="7" width="5.85546875" style="149" customWidth="1"/>
    <col min="8" max="8" width="6.7109375" style="149" customWidth="1"/>
    <col min="9" max="9" width="9.140625" style="149" hidden="1" customWidth="1"/>
    <col min="10" max="10" width="0" style="149" hidden="1" customWidth="1"/>
    <col min="11" max="16384" width="9.140625" style="149"/>
  </cols>
  <sheetData>
    <row r="1" spans="1:8" x14ac:dyDescent="0.25">
      <c r="D1" s="711" t="str">
        <f xml:space="preserve"> 'Price Index'!D1:H2</f>
        <v>2016 Product Price Pages</v>
      </c>
      <c r="E1" s="712"/>
      <c r="F1" s="712"/>
      <c r="G1" s="712"/>
      <c r="H1" s="713"/>
    </row>
    <row r="2" spans="1:8" ht="15.75" thickBot="1" x14ac:dyDescent="0.3">
      <c r="D2" s="714"/>
      <c r="E2" s="715"/>
      <c r="F2" s="715"/>
      <c r="G2" s="715"/>
      <c r="H2" s="716"/>
    </row>
    <row r="3" spans="1:8" ht="15" customHeight="1" thickBot="1" x14ac:dyDescent="0.3">
      <c r="D3" s="165"/>
      <c r="E3" s="165"/>
      <c r="F3" s="165"/>
      <c r="G3" s="165"/>
      <c r="H3" s="165"/>
    </row>
    <row r="4" spans="1:8" ht="16.5" thickBot="1" x14ac:dyDescent="0.3">
      <c r="D4" s="717" t="str">
        <f xml:space="preserve"> 'Price Index'!D4:H4</f>
        <v>Price pages as of January 2017</v>
      </c>
      <c r="E4" s="718"/>
      <c r="F4" s="718"/>
      <c r="G4" s="718"/>
      <c r="H4" s="719"/>
    </row>
    <row r="5" spans="1:8" ht="12.75" customHeight="1" thickBot="1" x14ac:dyDescent="0.3">
      <c r="D5" s="166"/>
      <c r="E5" s="166"/>
      <c r="F5" s="166"/>
      <c r="G5" s="166"/>
    </row>
    <row r="6" spans="1:8" ht="15.75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67"/>
      <c r="B7" s="167"/>
      <c r="C7" s="167"/>
      <c r="D7" s="167"/>
      <c r="E7" s="167"/>
    </row>
    <row r="8" spans="1:8" x14ac:dyDescent="0.25">
      <c r="A8" s="720" t="s">
        <v>172</v>
      </c>
      <c r="B8" s="721"/>
      <c r="C8" s="721"/>
      <c r="D8" s="722" t="s">
        <v>173</v>
      </c>
      <c r="E8" s="721"/>
      <c r="F8" s="168" t="s">
        <v>174</v>
      </c>
      <c r="G8" s="550" t="s">
        <v>751</v>
      </c>
      <c r="H8" s="551"/>
    </row>
    <row r="9" spans="1:8" ht="15.75" thickBot="1" x14ac:dyDescent="0.3">
      <c r="A9" s="785" t="str">
        <f xml:space="preserve"> 'Price Index'!A109:D109</f>
        <v>DA30-5</v>
      </c>
      <c r="B9" s="765"/>
      <c r="C9" s="765"/>
      <c r="D9" s="765"/>
      <c r="E9" s="765"/>
      <c r="F9" s="169">
        <f xml:space="preserve"> 'Price Index'!G13</f>
        <v>0.18</v>
      </c>
      <c r="G9" s="374">
        <f>SUM('Price Index'!F109-'Price Index'!F109*'Price Index'!G13:H13)</f>
        <v>339971.77039999998</v>
      </c>
      <c r="H9" s="729"/>
    </row>
    <row r="10" spans="1:8" ht="15.75" thickBot="1" x14ac:dyDescent="0.3"/>
    <row r="11" spans="1:8" ht="15.75" x14ac:dyDescent="0.25">
      <c r="A11" s="734" t="s">
        <v>175</v>
      </c>
      <c r="B11" s="735"/>
      <c r="C11" s="735"/>
      <c r="D11" s="735"/>
      <c r="E11" s="170"/>
      <c r="F11" s="170"/>
      <c r="G11" s="170"/>
      <c r="H11" s="171"/>
    </row>
    <row r="12" spans="1:8" x14ac:dyDescent="0.25">
      <c r="A12" s="736" t="s">
        <v>676</v>
      </c>
      <c r="B12" s="737"/>
      <c r="C12" s="737"/>
      <c r="D12" s="161"/>
      <c r="E12" s="725" t="s">
        <v>708</v>
      </c>
      <c r="F12" s="725"/>
      <c r="G12" s="725"/>
      <c r="H12" s="726"/>
    </row>
    <row r="13" spans="1:8" hidden="1" x14ac:dyDescent="0.25">
      <c r="A13" s="723"/>
      <c r="B13" s="724"/>
      <c r="C13" s="724"/>
      <c r="D13" s="162"/>
      <c r="E13" s="725"/>
      <c r="F13" s="725"/>
      <c r="G13" s="725"/>
      <c r="H13" s="726"/>
    </row>
    <row r="14" spans="1:8" hidden="1" x14ac:dyDescent="0.25">
      <c r="A14" s="723"/>
      <c r="B14" s="724"/>
      <c r="C14" s="724"/>
      <c r="D14" s="161"/>
      <c r="E14" s="725"/>
      <c r="F14" s="725"/>
      <c r="G14" s="725"/>
      <c r="H14" s="726"/>
    </row>
    <row r="15" spans="1:8" hidden="1" x14ac:dyDescent="0.25">
      <c r="A15" s="723"/>
      <c r="B15" s="724"/>
      <c r="C15" s="724"/>
      <c r="D15" s="163"/>
      <c r="E15" s="725"/>
      <c r="F15" s="725"/>
      <c r="G15" s="725"/>
      <c r="H15" s="726"/>
    </row>
    <row r="16" spans="1:8" hidden="1" x14ac:dyDescent="0.25">
      <c r="A16" s="723"/>
      <c r="B16" s="724"/>
      <c r="C16" s="724"/>
      <c r="D16" s="162"/>
      <c r="E16" s="725"/>
      <c r="F16" s="725"/>
      <c r="G16" s="725"/>
      <c r="H16" s="726"/>
    </row>
    <row r="17" spans="1:10" hidden="1" x14ac:dyDescent="0.25">
      <c r="A17" s="723"/>
      <c r="B17" s="724"/>
      <c r="C17" s="724"/>
      <c r="D17" s="163"/>
      <c r="E17" s="725"/>
      <c r="F17" s="725"/>
      <c r="G17" s="725"/>
      <c r="H17" s="726"/>
    </row>
    <row r="18" spans="1:10" ht="15.75" thickBot="1" x14ac:dyDescent="0.3">
      <c r="A18" s="740"/>
      <c r="B18" s="741"/>
      <c r="C18" s="741"/>
      <c r="D18" s="164"/>
      <c r="E18" s="742"/>
      <c r="F18" s="742"/>
      <c r="G18" s="742"/>
      <c r="H18" s="743"/>
    </row>
    <row r="19" spans="1:10" ht="15.75" thickBot="1" x14ac:dyDescent="0.3">
      <c r="A19" s="167"/>
      <c r="B19" s="167"/>
      <c r="C19" s="167"/>
      <c r="D19" s="167"/>
      <c r="E19" s="167"/>
      <c r="F19" s="172"/>
      <c r="G19" s="173"/>
      <c r="H19" s="173"/>
    </row>
    <row r="20" spans="1:10" x14ac:dyDescent="0.25">
      <c r="A20" s="744" t="s">
        <v>205</v>
      </c>
      <c r="B20" s="745"/>
      <c r="C20" s="770" t="s">
        <v>234</v>
      </c>
      <c r="D20" s="750" t="s">
        <v>172</v>
      </c>
      <c r="E20" s="751"/>
      <c r="F20" s="745"/>
      <c r="G20" s="836" t="s">
        <v>751</v>
      </c>
      <c r="H20" s="837"/>
    </row>
    <row r="21" spans="1:10" ht="15.75" thickBot="1" x14ac:dyDescent="0.3">
      <c r="A21" s="746"/>
      <c r="B21" s="747"/>
      <c r="C21" s="814"/>
      <c r="D21" s="752"/>
      <c r="E21" s="753"/>
      <c r="F21" s="747"/>
      <c r="G21" s="838"/>
      <c r="H21" s="839"/>
    </row>
    <row r="22" spans="1:10" x14ac:dyDescent="0.25">
      <c r="A22" s="673" t="s">
        <v>639</v>
      </c>
      <c r="B22" s="645" t="s">
        <v>639</v>
      </c>
      <c r="C22" s="216" t="s">
        <v>640</v>
      </c>
      <c r="D22" s="645" t="s">
        <v>639</v>
      </c>
      <c r="E22" s="645" t="s">
        <v>639</v>
      </c>
      <c r="F22" s="645" t="s">
        <v>639</v>
      </c>
      <c r="G22" s="573">
        <f>SUM(I22-I22*J22)</f>
        <v>6450.9400000000005</v>
      </c>
      <c r="H22" s="574"/>
      <c r="I22" s="253">
        <v>7867</v>
      </c>
      <c r="J22" s="148">
        <f xml:space="preserve"> F9</f>
        <v>0.18</v>
      </c>
    </row>
    <row r="23" spans="1:10" x14ac:dyDescent="0.25">
      <c r="A23" s="670" t="s">
        <v>641</v>
      </c>
      <c r="B23" s="505" t="s">
        <v>641</v>
      </c>
      <c r="C23" s="214" t="s">
        <v>642</v>
      </c>
      <c r="D23" s="505" t="s">
        <v>643</v>
      </c>
      <c r="E23" s="505" t="s">
        <v>643</v>
      </c>
      <c r="F23" s="505" t="s">
        <v>643</v>
      </c>
      <c r="G23" s="492">
        <f>SUM(I23-I23*J23)</f>
        <v>8723.16</v>
      </c>
      <c r="H23" s="500"/>
      <c r="I23" s="254">
        <v>10638</v>
      </c>
      <c r="J23" s="148">
        <f xml:space="preserve"> F9</f>
        <v>0.18</v>
      </c>
    </row>
    <row r="24" spans="1:10" ht="15" customHeight="1" x14ac:dyDescent="0.25">
      <c r="A24" s="670" t="s">
        <v>644</v>
      </c>
      <c r="B24" s="505" t="s">
        <v>644</v>
      </c>
      <c r="C24" s="214" t="s">
        <v>645</v>
      </c>
      <c r="D24" s="505" t="s">
        <v>644</v>
      </c>
      <c r="E24" s="505" t="s">
        <v>644</v>
      </c>
      <c r="F24" s="505" t="s">
        <v>644</v>
      </c>
      <c r="G24" s="492">
        <f t="shared" ref="G24:G50" si="0">SUM(I24-I24*J24)</f>
        <v>3960.6</v>
      </c>
      <c r="H24" s="500"/>
      <c r="I24" s="254">
        <v>4830</v>
      </c>
      <c r="J24" s="148">
        <f xml:space="preserve"> J23</f>
        <v>0.18</v>
      </c>
    </row>
    <row r="25" spans="1:10" ht="15" customHeight="1" x14ac:dyDescent="0.25">
      <c r="A25" s="670" t="s">
        <v>646</v>
      </c>
      <c r="B25" s="505" t="s">
        <v>646</v>
      </c>
      <c r="C25" s="214" t="s">
        <v>647</v>
      </c>
      <c r="D25" s="505" t="s">
        <v>1188</v>
      </c>
      <c r="E25" s="505" t="s">
        <v>1188</v>
      </c>
      <c r="F25" s="505" t="s">
        <v>1188</v>
      </c>
      <c r="G25" s="492">
        <f t="shared" si="0"/>
        <v>892.16</v>
      </c>
      <c r="H25" s="500"/>
      <c r="I25" s="254">
        <v>1088</v>
      </c>
      <c r="J25" s="148">
        <f t="shared" ref="J25:J50" si="1" xml:space="preserve"> J24</f>
        <v>0.18</v>
      </c>
    </row>
    <row r="26" spans="1:10" ht="15" customHeight="1" x14ac:dyDescent="0.25">
      <c r="A26" s="670" t="s">
        <v>648</v>
      </c>
      <c r="B26" s="505" t="s">
        <v>648</v>
      </c>
      <c r="C26" s="214" t="s">
        <v>649</v>
      </c>
      <c r="D26" s="505" t="s">
        <v>650</v>
      </c>
      <c r="E26" s="505" t="s">
        <v>650</v>
      </c>
      <c r="F26" s="505" t="s">
        <v>650</v>
      </c>
      <c r="G26" s="492">
        <f t="shared" si="0"/>
        <v>139.4</v>
      </c>
      <c r="H26" s="500"/>
      <c r="I26" s="255">
        <v>170</v>
      </c>
      <c r="J26" s="148">
        <f t="shared" si="1"/>
        <v>0.18</v>
      </c>
    </row>
    <row r="27" spans="1:10" ht="15" customHeight="1" x14ac:dyDescent="0.25">
      <c r="A27" s="815" t="s">
        <v>651</v>
      </c>
      <c r="B27" s="816" t="s">
        <v>651</v>
      </c>
      <c r="C27" s="215" t="s">
        <v>652</v>
      </c>
      <c r="D27" s="816" t="s">
        <v>0</v>
      </c>
      <c r="E27" s="816" t="s">
        <v>0</v>
      </c>
      <c r="F27" s="816" t="s">
        <v>0</v>
      </c>
      <c r="G27" s="492">
        <f t="shared" si="0"/>
        <v>382.94</v>
      </c>
      <c r="H27" s="500"/>
      <c r="I27" s="255">
        <v>467</v>
      </c>
      <c r="J27" s="148">
        <f t="shared" si="1"/>
        <v>0.18</v>
      </c>
    </row>
    <row r="28" spans="1:10" ht="15" customHeight="1" x14ac:dyDescent="0.25">
      <c r="A28" s="815" t="s">
        <v>653</v>
      </c>
      <c r="B28" s="816" t="s">
        <v>653</v>
      </c>
      <c r="C28" s="215" t="s">
        <v>654</v>
      </c>
      <c r="D28" s="816" t="s">
        <v>655</v>
      </c>
      <c r="E28" s="816" t="s">
        <v>655</v>
      </c>
      <c r="F28" s="816" t="s">
        <v>655</v>
      </c>
      <c r="G28" s="492">
        <f t="shared" si="0"/>
        <v>929.88</v>
      </c>
      <c r="H28" s="500"/>
      <c r="I28" s="254">
        <v>1134</v>
      </c>
      <c r="J28" s="148">
        <f t="shared" si="1"/>
        <v>0.18</v>
      </c>
    </row>
    <row r="29" spans="1:10" ht="15" customHeight="1" x14ac:dyDescent="0.25">
      <c r="A29" s="815" t="s">
        <v>656</v>
      </c>
      <c r="B29" s="816" t="s">
        <v>656</v>
      </c>
      <c r="C29" s="215" t="s">
        <v>657</v>
      </c>
      <c r="D29" s="816" t="s">
        <v>1189</v>
      </c>
      <c r="E29" s="816" t="s">
        <v>1189</v>
      </c>
      <c r="F29" s="816" t="s">
        <v>1189</v>
      </c>
      <c r="G29" s="492">
        <f t="shared" si="0"/>
        <v>-3280</v>
      </c>
      <c r="H29" s="500"/>
      <c r="I29" s="254">
        <v>-4000</v>
      </c>
      <c r="J29" s="148">
        <f t="shared" si="1"/>
        <v>0.18</v>
      </c>
    </row>
    <row r="30" spans="1:10" ht="15" customHeight="1" x14ac:dyDescent="0.25">
      <c r="A30" s="815" t="s">
        <v>656</v>
      </c>
      <c r="B30" s="816" t="s">
        <v>656</v>
      </c>
      <c r="C30" s="215" t="s">
        <v>1190</v>
      </c>
      <c r="D30" s="816" t="s">
        <v>1191</v>
      </c>
      <c r="E30" s="816" t="s">
        <v>1191</v>
      </c>
      <c r="F30" s="816" t="s">
        <v>1191</v>
      </c>
      <c r="G30" s="492">
        <f t="shared" si="0"/>
        <v>0</v>
      </c>
      <c r="H30" s="500"/>
      <c r="I30" s="255">
        <v>0</v>
      </c>
      <c r="J30" s="148">
        <f t="shared" si="1"/>
        <v>0.18</v>
      </c>
    </row>
    <row r="31" spans="1:10" x14ac:dyDescent="0.25">
      <c r="A31" s="815" t="s">
        <v>658</v>
      </c>
      <c r="B31" s="816" t="s">
        <v>658</v>
      </c>
      <c r="C31" s="215" t="s">
        <v>659</v>
      </c>
      <c r="D31" s="816" t="s">
        <v>1192</v>
      </c>
      <c r="E31" s="816" t="s">
        <v>1192</v>
      </c>
      <c r="F31" s="816" t="s">
        <v>1192</v>
      </c>
      <c r="G31" s="492">
        <f t="shared" si="0"/>
        <v>4993.8</v>
      </c>
      <c r="H31" s="500"/>
      <c r="I31" s="254">
        <v>6090</v>
      </c>
      <c r="J31" s="148">
        <f t="shared" si="1"/>
        <v>0.18</v>
      </c>
    </row>
    <row r="32" spans="1:10" ht="15" customHeight="1" x14ac:dyDescent="0.25">
      <c r="A32" s="815" t="s">
        <v>660</v>
      </c>
      <c r="B32" s="816" t="s">
        <v>660</v>
      </c>
      <c r="C32" s="215" t="s">
        <v>657</v>
      </c>
      <c r="D32" s="816" t="s">
        <v>1193</v>
      </c>
      <c r="E32" s="816" t="s">
        <v>1193</v>
      </c>
      <c r="F32" s="816" t="s">
        <v>1193</v>
      </c>
      <c r="G32" s="492">
        <f t="shared" si="0"/>
        <v>-7490.7</v>
      </c>
      <c r="H32" s="500"/>
      <c r="I32" s="254">
        <v>-9135</v>
      </c>
      <c r="J32" s="148">
        <f t="shared" si="1"/>
        <v>0.18</v>
      </c>
    </row>
    <row r="33" spans="1:10" ht="15" customHeight="1" x14ac:dyDescent="0.25">
      <c r="A33" s="815" t="s">
        <v>660</v>
      </c>
      <c r="B33" s="816" t="s">
        <v>660</v>
      </c>
      <c r="C33" s="215" t="s">
        <v>674</v>
      </c>
      <c r="D33" s="816" t="s">
        <v>1194</v>
      </c>
      <c r="E33" s="816" t="s">
        <v>1194</v>
      </c>
      <c r="F33" s="816" t="s">
        <v>1194</v>
      </c>
      <c r="G33" s="492">
        <f t="shared" si="0"/>
        <v>0</v>
      </c>
      <c r="H33" s="500"/>
      <c r="I33" s="255">
        <v>0</v>
      </c>
      <c r="J33" s="148">
        <f t="shared" si="1"/>
        <v>0.18</v>
      </c>
    </row>
    <row r="34" spans="1:10" ht="15" customHeight="1" x14ac:dyDescent="0.25">
      <c r="A34" s="815" t="s">
        <v>661</v>
      </c>
      <c r="B34" s="816" t="s">
        <v>661</v>
      </c>
      <c r="C34" s="215" t="s">
        <v>657</v>
      </c>
      <c r="D34" s="816" t="s">
        <v>1195</v>
      </c>
      <c r="E34" s="816" t="s">
        <v>1195</v>
      </c>
      <c r="F34" s="816" t="s">
        <v>1195</v>
      </c>
      <c r="G34" s="492">
        <f t="shared" si="0"/>
        <v>-4132.8</v>
      </c>
      <c r="H34" s="500"/>
      <c r="I34" s="254">
        <v>-5040</v>
      </c>
      <c r="J34" s="148">
        <f t="shared" si="1"/>
        <v>0.18</v>
      </c>
    </row>
    <row r="35" spans="1:10" ht="15" customHeight="1" x14ac:dyDescent="0.25">
      <c r="A35" s="815" t="s">
        <v>661</v>
      </c>
      <c r="B35" s="816" t="s">
        <v>661</v>
      </c>
      <c r="C35" s="215" t="s">
        <v>674</v>
      </c>
      <c r="D35" s="816" t="s">
        <v>1196</v>
      </c>
      <c r="E35" s="816" t="s">
        <v>1196</v>
      </c>
      <c r="F35" s="816" t="s">
        <v>1196</v>
      </c>
      <c r="G35" s="492">
        <f t="shared" si="0"/>
        <v>0</v>
      </c>
      <c r="H35" s="500"/>
      <c r="I35" s="255">
        <v>0</v>
      </c>
      <c r="J35" s="148">
        <f t="shared" si="1"/>
        <v>0.18</v>
      </c>
    </row>
    <row r="36" spans="1:10" ht="15" customHeight="1" x14ac:dyDescent="0.25">
      <c r="A36" s="815" t="s">
        <v>662</v>
      </c>
      <c r="B36" s="816" t="s">
        <v>662</v>
      </c>
      <c r="C36" s="215" t="s">
        <v>663</v>
      </c>
      <c r="D36" s="816" t="s">
        <v>664</v>
      </c>
      <c r="E36" s="816" t="s">
        <v>664</v>
      </c>
      <c r="F36" s="816" t="s">
        <v>664</v>
      </c>
      <c r="G36" s="492">
        <f t="shared" si="0"/>
        <v>637.14</v>
      </c>
      <c r="H36" s="500"/>
      <c r="I36" s="255">
        <v>777</v>
      </c>
      <c r="J36" s="148">
        <f t="shared" si="1"/>
        <v>0.18</v>
      </c>
    </row>
    <row r="37" spans="1:10" ht="15" customHeight="1" x14ac:dyDescent="0.25">
      <c r="A37" s="815" t="s">
        <v>665</v>
      </c>
      <c r="B37" s="816" t="s">
        <v>665</v>
      </c>
      <c r="C37" s="220" t="s">
        <v>666</v>
      </c>
      <c r="D37" s="816" t="s">
        <v>1197</v>
      </c>
      <c r="E37" s="816" t="s">
        <v>1197</v>
      </c>
      <c r="F37" s="816" t="s">
        <v>1197</v>
      </c>
      <c r="G37" s="492">
        <f t="shared" si="0"/>
        <v>4649.3999999999996</v>
      </c>
      <c r="H37" s="500"/>
      <c r="I37" s="254">
        <v>5670</v>
      </c>
      <c r="J37" s="148">
        <f t="shared" si="1"/>
        <v>0.18</v>
      </c>
    </row>
    <row r="38" spans="1:10" ht="15" customHeight="1" x14ac:dyDescent="0.25">
      <c r="A38" s="815" t="s">
        <v>667</v>
      </c>
      <c r="B38" s="816" t="s">
        <v>667</v>
      </c>
      <c r="C38" s="220" t="s">
        <v>668</v>
      </c>
      <c r="D38" s="816" t="s">
        <v>1198</v>
      </c>
      <c r="E38" s="816" t="s">
        <v>1198</v>
      </c>
      <c r="F38" s="816" t="s">
        <v>1198</v>
      </c>
      <c r="G38" s="492">
        <f t="shared" si="0"/>
        <v>5551.4</v>
      </c>
      <c r="H38" s="500"/>
      <c r="I38" s="254">
        <v>6770</v>
      </c>
      <c r="J38" s="148">
        <f t="shared" si="1"/>
        <v>0.18</v>
      </c>
    </row>
    <row r="39" spans="1:10" ht="15.75" customHeight="1" x14ac:dyDescent="0.25">
      <c r="A39" s="815" t="s">
        <v>669</v>
      </c>
      <c r="B39" s="816" t="s">
        <v>669</v>
      </c>
      <c r="C39" s="215" t="s">
        <v>670</v>
      </c>
      <c r="D39" s="816" t="s">
        <v>1199</v>
      </c>
      <c r="E39" s="816" t="s">
        <v>1199</v>
      </c>
      <c r="F39" s="816" t="s">
        <v>1199</v>
      </c>
      <c r="G39" s="492">
        <f t="shared" si="0"/>
        <v>0</v>
      </c>
      <c r="H39" s="500"/>
      <c r="I39" s="255">
        <v>0</v>
      </c>
      <c r="J39" s="148">
        <f t="shared" si="1"/>
        <v>0.18</v>
      </c>
    </row>
    <row r="40" spans="1:10" x14ac:dyDescent="0.25">
      <c r="A40" s="815" t="s">
        <v>671</v>
      </c>
      <c r="B40" s="816" t="s">
        <v>671</v>
      </c>
      <c r="C40" s="215" t="s">
        <v>672</v>
      </c>
      <c r="D40" s="816" t="s">
        <v>673</v>
      </c>
      <c r="E40" s="816" t="s">
        <v>673</v>
      </c>
      <c r="F40" s="816" t="s">
        <v>673</v>
      </c>
      <c r="G40" s="492">
        <f t="shared" si="0"/>
        <v>316.52</v>
      </c>
      <c r="H40" s="500"/>
      <c r="I40" s="255">
        <v>386</v>
      </c>
      <c r="J40" s="148">
        <f t="shared" si="1"/>
        <v>0.18</v>
      </c>
    </row>
    <row r="41" spans="1:10" x14ac:dyDescent="0.25">
      <c r="A41" s="815" t="s">
        <v>1200</v>
      </c>
      <c r="B41" s="816" t="s">
        <v>1200</v>
      </c>
      <c r="C41" s="215" t="s">
        <v>674</v>
      </c>
      <c r="D41" s="816" t="s">
        <v>1201</v>
      </c>
      <c r="E41" s="816" t="s">
        <v>1201</v>
      </c>
      <c r="F41" s="816" t="s">
        <v>1201</v>
      </c>
      <c r="G41" s="492">
        <f t="shared" si="0"/>
        <v>522.34</v>
      </c>
      <c r="H41" s="500"/>
      <c r="I41" s="255">
        <v>637</v>
      </c>
      <c r="J41" s="148">
        <f t="shared" si="1"/>
        <v>0.18</v>
      </c>
    </row>
    <row r="42" spans="1:10" ht="15" customHeight="1" x14ac:dyDescent="0.25">
      <c r="A42" s="815" t="s">
        <v>1202</v>
      </c>
      <c r="B42" s="816" t="s">
        <v>1202</v>
      </c>
      <c r="C42" s="220" t="s">
        <v>674</v>
      </c>
      <c r="D42" s="816" t="s">
        <v>1203</v>
      </c>
      <c r="E42" s="816" t="s">
        <v>1203</v>
      </c>
      <c r="F42" s="816" t="s">
        <v>1203</v>
      </c>
      <c r="G42" s="492">
        <f t="shared" si="0"/>
        <v>1499.78</v>
      </c>
      <c r="H42" s="500"/>
      <c r="I42" s="254">
        <v>1829</v>
      </c>
      <c r="J42" s="148">
        <f t="shared" si="1"/>
        <v>0.18</v>
      </c>
    </row>
    <row r="43" spans="1:10" ht="15.75" customHeight="1" x14ac:dyDescent="0.25">
      <c r="A43" s="816" t="s">
        <v>1204</v>
      </c>
      <c r="B43" s="816" t="s">
        <v>1204</v>
      </c>
      <c r="C43" s="215" t="s">
        <v>674</v>
      </c>
      <c r="D43" s="816" t="s">
        <v>675</v>
      </c>
      <c r="E43" s="816" t="s">
        <v>675</v>
      </c>
      <c r="F43" s="816" t="s">
        <v>675</v>
      </c>
      <c r="G43" s="492">
        <f t="shared" si="0"/>
        <v>177.12</v>
      </c>
      <c r="H43" s="500"/>
      <c r="I43" s="255">
        <v>216</v>
      </c>
      <c r="J43" s="148">
        <f t="shared" si="1"/>
        <v>0.18</v>
      </c>
    </row>
    <row r="44" spans="1:10" x14ac:dyDescent="0.25">
      <c r="A44" s="816" t="s">
        <v>1205</v>
      </c>
      <c r="B44" s="816" t="s">
        <v>1205</v>
      </c>
      <c r="C44" s="215" t="s">
        <v>1206</v>
      </c>
      <c r="D44" s="816" t="s">
        <v>1207</v>
      </c>
      <c r="E44" s="816" t="s">
        <v>1207</v>
      </c>
      <c r="F44" s="816" t="s">
        <v>1207</v>
      </c>
      <c r="G44" s="492">
        <f t="shared" si="0"/>
        <v>33495.360000000001</v>
      </c>
      <c r="H44" s="500"/>
      <c r="I44" s="254">
        <v>40848</v>
      </c>
      <c r="J44" s="148">
        <f t="shared" si="1"/>
        <v>0.18</v>
      </c>
    </row>
    <row r="45" spans="1:10" x14ac:dyDescent="0.25">
      <c r="A45" s="816" t="s">
        <v>1205</v>
      </c>
      <c r="B45" s="816" t="s">
        <v>1205</v>
      </c>
      <c r="C45" s="215" t="s">
        <v>1208</v>
      </c>
      <c r="D45" s="816" t="s">
        <v>1209</v>
      </c>
      <c r="E45" s="816" t="s">
        <v>1209</v>
      </c>
      <c r="F45" s="816" t="s">
        <v>1209</v>
      </c>
      <c r="G45" s="492">
        <f t="shared" si="0"/>
        <v>26006.3</v>
      </c>
      <c r="H45" s="500"/>
      <c r="I45" s="254">
        <v>31715</v>
      </c>
      <c r="J45" s="148">
        <f t="shared" si="1"/>
        <v>0.18</v>
      </c>
    </row>
    <row r="46" spans="1:10" x14ac:dyDescent="0.25">
      <c r="A46" s="816" t="s">
        <v>1205</v>
      </c>
      <c r="B46" s="816" t="s">
        <v>1205</v>
      </c>
      <c r="C46" s="215" t="s">
        <v>647</v>
      </c>
      <c r="D46" s="816" t="s">
        <v>1210</v>
      </c>
      <c r="E46" s="816" t="s">
        <v>1210</v>
      </c>
      <c r="F46" s="816" t="s">
        <v>1210</v>
      </c>
      <c r="G46" s="492">
        <f t="shared" si="0"/>
        <v>15147.04</v>
      </c>
      <c r="H46" s="500"/>
      <c r="I46" s="254">
        <v>18472</v>
      </c>
      <c r="J46" s="148">
        <f t="shared" si="1"/>
        <v>0.18</v>
      </c>
    </row>
    <row r="47" spans="1:10" x14ac:dyDescent="0.25">
      <c r="A47" s="816" t="s">
        <v>1205</v>
      </c>
      <c r="B47" s="816" t="s">
        <v>1205</v>
      </c>
      <c r="C47" s="215" t="s">
        <v>1211</v>
      </c>
      <c r="D47" s="816" t="s">
        <v>1212</v>
      </c>
      <c r="E47" s="816" t="s">
        <v>1212</v>
      </c>
      <c r="F47" s="816" t="s">
        <v>1212</v>
      </c>
      <c r="G47" s="492">
        <f t="shared" si="0"/>
        <v>20202.34</v>
      </c>
      <c r="H47" s="500"/>
      <c r="I47" s="254">
        <v>24637</v>
      </c>
      <c r="J47" s="148">
        <f t="shared" si="1"/>
        <v>0.18</v>
      </c>
    </row>
    <row r="48" spans="1:10" x14ac:dyDescent="0.25">
      <c r="A48" s="816" t="s">
        <v>1205</v>
      </c>
      <c r="B48" s="816" t="s">
        <v>1205</v>
      </c>
      <c r="C48" s="215" t="s">
        <v>1213</v>
      </c>
      <c r="D48" s="816" t="s">
        <v>1214</v>
      </c>
      <c r="E48" s="816" t="s">
        <v>1214</v>
      </c>
      <c r="F48" s="816" t="s">
        <v>1214</v>
      </c>
      <c r="G48" s="492">
        <f t="shared" si="0"/>
        <v>1047.96</v>
      </c>
      <c r="H48" s="500"/>
      <c r="I48" s="254">
        <v>1278</v>
      </c>
      <c r="J48" s="148">
        <f t="shared" si="1"/>
        <v>0.18</v>
      </c>
    </row>
    <row r="49" spans="1:10" x14ac:dyDescent="0.25">
      <c r="A49" s="816" t="s">
        <v>1205</v>
      </c>
      <c r="B49" s="816" t="s">
        <v>1205</v>
      </c>
      <c r="C49" s="215" t="s">
        <v>1215</v>
      </c>
      <c r="D49" s="816" t="s">
        <v>1216</v>
      </c>
      <c r="E49" s="816" t="s">
        <v>1216</v>
      </c>
      <c r="F49" s="816" t="s">
        <v>1216</v>
      </c>
      <c r="G49" s="492">
        <f t="shared" si="0"/>
        <v>2464.1</v>
      </c>
      <c r="H49" s="500"/>
      <c r="I49" s="254">
        <v>3005</v>
      </c>
      <c r="J49" s="148">
        <f t="shared" si="1"/>
        <v>0.18</v>
      </c>
    </row>
    <row r="50" spans="1:10" ht="15.75" thickBot="1" x14ac:dyDescent="0.3">
      <c r="A50" s="816" t="s">
        <v>1217</v>
      </c>
      <c r="B50" s="816" t="s">
        <v>1217</v>
      </c>
      <c r="C50" s="215" t="s">
        <v>1218</v>
      </c>
      <c r="D50" s="816" t="s">
        <v>1219</v>
      </c>
      <c r="E50" s="816" t="s">
        <v>1219</v>
      </c>
      <c r="F50" s="816" t="s">
        <v>1219</v>
      </c>
      <c r="G50" s="492">
        <f t="shared" si="0"/>
        <v>5787.5599999999995</v>
      </c>
      <c r="H50" s="500"/>
      <c r="I50" s="261">
        <v>7058</v>
      </c>
      <c r="J50" s="148">
        <f t="shared" si="1"/>
        <v>0.18</v>
      </c>
    </row>
  </sheetData>
  <mergeCells count="115">
    <mergeCell ref="A15:C15"/>
    <mergeCell ref="E15:H15"/>
    <mergeCell ref="A9:C9"/>
    <mergeCell ref="D9:E9"/>
    <mergeCell ref="G9:H9"/>
    <mergeCell ref="A11:D11"/>
    <mergeCell ref="A12:C12"/>
    <mergeCell ref="E12:H12"/>
    <mergeCell ref="D1:H2"/>
    <mergeCell ref="D4:H4"/>
    <mergeCell ref="D6:H6"/>
    <mergeCell ref="A8:C8"/>
    <mergeCell ref="D8:E8"/>
    <mergeCell ref="G8:H8"/>
    <mergeCell ref="A13:C13"/>
    <mergeCell ref="E13:H13"/>
    <mergeCell ref="A14:C14"/>
    <mergeCell ref="E14:H14"/>
    <mergeCell ref="A20:B21"/>
    <mergeCell ref="C20:C21"/>
    <mergeCell ref="D20:F21"/>
    <mergeCell ref="G20:H21"/>
    <mergeCell ref="A16:C16"/>
    <mergeCell ref="E16:H16"/>
    <mergeCell ref="A17:C17"/>
    <mergeCell ref="E17:H17"/>
    <mergeCell ref="A18:C18"/>
    <mergeCell ref="E18:H18"/>
    <mergeCell ref="A24:B24"/>
    <mergeCell ref="D24:F24"/>
    <mergeCell ref="G24:H24"/>
    <mergeCell ref="A25:B25"/>
    <mergeCell ref="D25:F25"/>
    <mergeCell ref="G25:H25"/>
    <mergeCell ref="A22:B22"/>
    <mergeCell ref="D22:F22"/>
    <mergeCell ref="G22:H22"/>
    <mergeCell ref="A23:B23"/>
    <mergeCell ref="D23:F23"/>
    <mergeCell ref="G23:H23"/>
    <mergeCell ref="A28:B28"/>
    <mergeCell ref="D28:F28"/>
    <mergeCell ref="G28:H28"/>
    <mergeCell ref="A29:B29"/>
    <mergeCell ref="D29:F29"/>
    <mergeCell ref="G29:H29"/>
    <mergeCell ref="A26:B26"/>
    <mergeCell ref="D26:F26"/>
    <mergeCell ref="G26:H26"/>
    <mergeCell ref="A27:B27"/>
    <mergeCell ref="D27:F27"/>
    <mergeCell ref="G27:H27"/>
    <mergeCell ref="A32:B32"/>
    <mergeCell ref="D32:F32"/>
    <mergeCell ref="G32:H32"/>
    <mergeCell ref="A33:B33"/>
    <mergeCell ref="D33:F33"/>
    <mergeCell ref="G33:H33"/>
    <mergeCell ref="A30:B30"/>
    <mergeCell ref="D30:F30"/>
    <mergeCell ref="G30:H30"/>
    <mergeCell ref="A31:B31"/>
    <mergeCell ref="D31:F31"/>
    <mergeCell ref="G31:H31"/>
    <mergeCell ref="A36:B36"/>
    <mergeCell ref="D36:F36"/>
    <mergeCell ref="G36:H36"/>
    <mergeCell ref="A37:B37"/>
    <mergeCell ref="D37:F37"/>
    <mergeCell ref="G37:H37"/>
    <mergeCell ref="A34:B34"/>
    <mergeCell ref="D34:F34"/>
    <mergeCell ref="G34:H34"/>
    <mergeCell ref="A35:B35"/>
    <mergeCell ref="D35:F35"/>
    <mergeCell ref="G35:H35"/>
    <mergeCell ref="A38:B38"/>
    <mergeCell ref="D38:F38"/>
    <mergeCell ref="G38:H38"/>
    <mergeCell ref="A39:B39"/>
    <mergeCell ref="D39:F39"/>
    <mergeCell ref="G39:H39"/>
    <mergeCell ref="A40:B40"/>
    <mergeCell ref="D40:F40"/>
    <mergeCell ref="G40:H40"/>
    <mergeCell ref="A42:B42"/>
    <mergeCell ref="D42:F42"/>
    <mergeCell ref="G42:H42"/>
    <mergeCell ref="A43:B43"/>
    <mergeCell ref="D43:F43"/>
    <mergeCell ref="G43:H43"/>
    <mergeCell ref="A41:B41"/>
    <mergeCell ref="D41:F41"/>
    <mergeCell ref="G41:H41"/>
    <mergeCell ref="A44:B44"/>
    <mergeCell ref="D44:F44"/>
    <mergeCell ref="G44:H44"/>
    <mergeCell ref="A45:B45"/>
    <mergeCell ref="D45:F45"/>
    <mergeCell ref="G45:H45"/>
    <mergeCell ref="A46:B46"/>
    <mergeCell ref="D46:F46"/>
    <mergeCell ref="G46:H46"/>
    <mergeCell ref="A50:B50"/>
    <mergeCell ref="D50:F50"/>
    <mergeCell ref="G50:H50"/>
    <mergeCell ref="A47:B47"/>
    <mergeCell ref="D47:F47"/>
    <mergeCell ref="G47:H47"/>
    <mergeCell ref="A48:B48"/>
    <mergeCell ref="D48:F48"/>
    <mergeCell ref="G48:H48"/>
    <mergeCell ref="A49:B49"/>
    <mergeCell ref="D49:F49"/>
    <mergeCell ref="G49:H49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H110"/>
  <sheetViews>
    <sheetView tabSelected="1" view="pageLayout" zoomScaleNormal="100" workbookViewId="0">
      <selection activeCell="A4" sqref="A4:C4"/>
    </sheetView>
  </sheetViews>
  <sheetFormatPr defaultRowHeight="15" x14ac:dyDescent="0.25"/>
  <cols>
    <col min="1" max="1" width="2.28515625" customWidth="1"/>
    <col min="2" max="2" width="15.28515625" customWidth="1"/>
    <col min="3" max="4" width="10.85546875" customWidth="1"/>
    <col min="5" max="5" width="8.7109375" customWidth="1"/>
    <col min="6" max="6" width="16.140625" customWidth="1"/>
    <col min="7" max="7" width="3" customWidth="1"/>
    <col min="8" max="8" width="18" customWidth="1"/>
  </cols>
  <sheetData>
    <row r="1" spans="1:8" ht="15" customHeight="1" x14ac:dyDescent="0.25">
      <c r="D1" s="388" t="s">
        <v>1236</v>
      </c>
      <c r="E1" s="389"/>
      <c r="F1" s="389"/>
      <c r="G1" s="389"/>
      <c r="H1" s="390"/>
    </row>
    <row r="2" spans="1:8" ht="15" customHeight="1" thickBot="1" x14ac:dyDescent="0.3">
      <c r="D2" s="391"/>
      <c r="E2" s="392"/>
      <c r="F2" s="392"/>
      <c r="G2" s="392"/>
      <c r="H2" s="393"/>
    </row>
    <row r="3" spans="1:8" ht="15" customHeight="1" thickBot="1" x14ac:dyDescent="0.3">
      <c r="A3" s="413"/>
      <c r="B3" s="413"/>
      <c r="C3" s="413"/>
      <c r="D3" s="129"/>
      <c r="E3" s="129"/>
      <c r="F3" s="129"/>
      <c r="G3" s="129"/>
      <c r="H3" s="129"/>
    </row>
    <row r="4" spans="1:8" ht="15" customHeight="1" thickBot="1" x14ac:dyDescent="0.3">
      <c r="A4" s="413"/>
      <c r="B4" s="413"/>
      <c r="C4" s="413"/>
      <c r="D4" s="401" t="s">
        <v>1392</v>
      </c>
      <c r="E4" s="402"/>
      <c r="F4" s="402"/>
      <c r="G4" s="402"/>
      <c r="H4" s="403"/>
    </row>
    <row r="5" spans="1:8" ht="15" customHeight="1" thickBot="1" x14ac:dyDescent="0.3">
      <c r="A5" s="413"/>
      <c r="B5" s="413"/>
      <c r="C5" s="413"/>
      <c r="D5" s="127"/>
      <c r="E5" s="127"/>
      <c r="F5" s="127"/>
      <c r="G5" s="127"/>
    </row>
    <row r="6" spans="1:8" ht="15" customHeight="1" thickBot="1" x14ac:dyDescent="0.3">
      <c r="A6" s="413"/>
      <c r="B6" s="413"/>
      <c r="C6" s="413"/>
      <c r="D6" s="404" t="s">
        <v>1391</v>
      </c>
      <c r="E6" s="405"/>
      <c r="F6" s="405"/>
      <c r="G6" s="405"/>
      <c r="H6" s="406"/>
    </row>
    <row r="7" spans="1:8" ht="15" customHeight="1" x14ac:dyDescent="0.25">
      <c r="A7" s="413" t="s">
        <v>721</v>
      </c>
      <c r="B7" s="413"/>
      <c r="C7" s="413"/>
      <c r="D7" s="226"/>
      <c r="E7" s="226"/>
      <c r="F7" s="226"/>
      <c r="G7" s="226"/>
      <c r="H7" s="226"/>
    </row>
    <row r="8" spans="1:8" ht="15.75" thickBot="1" x14ac:dyDescent="0.3">
      <c r="A8" s="123"/>
      <c r="B8" s="123"/>
      <c r="C8" s="123"/>
      <c r="D8" s="123"/>
      <c r="E8" s="123"/>
    </row>
    <row r="9" spans="1:8" ht="15.75" thickBot="1" x14ac:dyDescent="0.3">
      <c r="A9" s="409" t="s">
        <v>172</v>
      </c>
      <c r="B9" s="396"/>
      <c r="C9" s="396"/>
      <c r="D9" s="396"/>
      <c r="E9" s="396" t="s">
        <v>173</v>
      </c>
      <c r="F9" s="396"/>
      <c r="G9" s="396" t="s">
        <v>231</v>
      </c>
      <c r="H9" s="397"/>
    </row>
    <row r="10" spans="1:8" ht="17.25" customHeight="1" x14ac:dyDescent="0.3">
      <c r="A10" s="407" t="s">
        <v>228</v>
      </c>
      <c r="B10" s="408"/>
      <c r="C10" s="408"/>
      <c r="D10" s="408"/>
      <c r="E10" s="398" t="s">
        <v>230</v>
      </c>
      <c r="F10" s="398"/>
      <c r="G10" s="399">
        <v>0.18</v>
      </c>
      <c r="H10" s="400"/>
    </row>
    <row r="11" spans="1:8" ht="17.25" customHeight="1" x14ac:dyDescent="0.3">
      <c r="A11" s="411" t="s">
        <v>229</v>
      </c>
      <c r="B11" s="412"/>
      <c r="C11" s="412"/>
      <c r="D11" s="412"/>
      <c r="E11" s="410" t="s">
        <v>230</v>
      </c>
      <c r="F11" s="410"/>
      <c r="G11" s="394">
        <v>0.18</v>
      </c>
      <c r="H11" s="395"/>
    </row>
    <row r="12" spans="1:8" ht="17.25" customHeight="1" x14ac:dyDescent="0.3">
      <c r="A12" s="411" t="s">
        <v>370</v>
      </c>
      <c r="B12" s="412"/>
      <c r="C12" s="412"/>
      <c r="D12" s="412"/>
      <c r="E12" s="410" t="s">
        <v>230</v>
      </c>
      <c r="F12" s="410"/>
      <c r="G12" s="394">
        <v>0.18</v>
      </c>
      <c r="H12" s="395"/>
    </row>
    <row r="13" spans="1:8" ht="17.25" customHeight="1" x14ac:dyDescent="0.3">
      <c r="A13" s="411" t="s">
        <v>677</v>
      </c>
      <c r="B13" s="412"/>
      <c r="C13" s="412"/>
      <c r="D13" s="412"/>
      <c r="E13" s="410" t="s">
        <v>230</v>
      </c>
      <c r="F13" s="410"/>
      <c r="G13" s="394">
        <v>0.18</v>
      </c>
      <c r="H13" s="395"/>
    </row>
    <row r="14" spans="1:8" ht="18.600000000000001" customHeight="1" thickBot="1" x14ac:dyDescent="0.3">
      <c r="G14" s="363">
        <v>0</v>
      </c>
    </row>
    <row r="15" spans="1:8" s="133" customFormat="1" ht="18.600000000000001" customHeight="1" thickBot="1" x14ac:dyDescent="0.3">
      <c r="A15" s="372" t="s">
        <v>372</v>
      </c>
      <c r="B15" s="373"/>
      <c r="C15" s="373"/>
      <c r="D15" s="373"/>
      <c r="E15" s="326" t="s">
        <v>173</v>
      </c>
      <c r="F15" s="416" t="s">
        <v>369</v>
      </c>
      <c r="G15" s="417"/>
      <c r="H15" s="318" t="s">
        <v>1285</v>
      </c>
    </row>
    <row r="16" spans="1:8" ht="18.600000000000001" customHeight="1" x14ac:dyDescent="0.25">
      <c r="A16" s="414" t="s">
        <v>1247</v>
      </c>
      <c r="B16" s="415"/>
      <c r="C16" s="415"/>
      <c r="D16" s="415"/>
      <c r="E16" s="327" t="s">
        <v>239</v>
      </c>
      <c r="F16" s="371">
        <v>133139.85999999999</v>
      </c>
      <c r="G16" s="371"/>
      <c r="H16" s="360" t="s">
        <v>1366</v>
      </c>
    </row>
    <row r="17" spans="1:8" ht="18.600000000000001" customHeight="1" x14ac:dyDescent="0.25">
      <c r="A17" s="418" t="s">
        <v>1239</v>
      </c>
      <c r="B17" s="419"/>
      <c r="C17" s="419"/>
      <c r="D17" s="419"/>
      <c r="E17" s="320" t="s">
        <v>349</v>
      </c>
      <c r="F17" s="371">
        <v>141609.54999999999</v>
      </c>
      <c r="G17" s="371"/>
      <c r="H17" s="360" t="s">
        <v>1366</v>
      </c>
    </row>
    <row r="18" spans="1:8" ht="15.75" x14ac:dyDescent="0.25">
      <c r="A18" s="369" t="s">
        <v>1248</v>
      </c>
      <c r="B18" s="370"/>
      <c r="C18" s="370"/>
      <c r="D18" s="370"/>
      <c r="E18" s="320" t="s">
        <v>239</v>
      </c>
      <c r="F18" s="371">
        <v>139838.98000000001</v>
      </c>
      <c r="G18" s="371"/>
      <c r="H18" s="360" t="s">
        <v>1367</v>
      </c>
    </row>
    <row r="19" spans="1:8" ht="15.75" x14ac:dyDescent="0.25">
      <c r="A19" s="369" t="s">
        <v>1249</v>
      </c>
      <c r="B19" s="370"/>
      <c r="C19" s="370"/>
      <c r="D19" s="370"/>
      <c r="E19" s="320" t="s">
        <v>239</v>
      </c>
      <c r="F19" s="371">
        <v>141696</v>
      </c>
      <c r="G19" s="371"/>
      <c r="H19" s="360" t="s">
        <v>1368</v>
      </c>
    </row>
    <row r="20" spans="1:8" ht="15.75" x14ac:dyDescent="0.25">
      <c r="A20" s="369" t="s">
        <v>1256</v>
      </c>
      <c r="B20" s="370"/>
      <c r="C20" s="370"/>
      <c r="D20" s="370"/>
      <c r="E20" s="320" t="s">
        <v>615</v>
      </c>
      <c r="F20" s="371">
        <v>148226.26999999999</v>
      </c>
      <c r="G20" s="371"/>
      <c r="H20" s="360" t="s">
        <v>1368</v>
      </c>
    </row>
    <row r="21" spans="1:8" ht="15.75" x14ac:dyDescent="0.25">
      <c r="A21" s="369" t="s">
        <v>1240</v>
      </c>
      <c r="B21" s="370"/>
      <c r="C21" s="370"/>
      <c r="D21" s="370"/>
      <c r="E21" s="320" t="s">
        <v>349</v>
      </c>
      <c r="F21" s="371">
        <v>148865.9</v>
      </c>
      <c r="G21" s="371"/>
      <c r="H21" s="360" t="s">
        <v>1368</v>
      </c>
    </row>
    <row r="22" spans="1:8" ht="15.75" x14ac:dyDescent="0.25">
      <c r="A22" s="369" t="s">
        <v>1263</v>
      </c>
      <c r="B22" s="370"/>
      <c r="C22" s="370"/>
      <c r="D22" s="370"/>
      <c r="E22" s="320" t="s">
        <v>616</v>
      </c>
      <c r="F22" s="371">
        <v>151145.29</v>
      </c>
      <c r="G22" s="371"/>
      <c r="H22" s="360" t="s">
        <v>1368</v>
      </c>
    </row>
    <row r="23" spans="1:8" ht="15.75" x14ac:dyDescent="0.25">
      <c r="A23" s="369" t="s">
        <v>1250</v>
      </c>
      <c r="B23" s="370"/>
      <c r="C23" s="370"/>
      <c r="D23" s="370"/>
      <c r="E23" s="320" t="s">
        <v>239</v>
      </c>
      <c r="F23" s="378">
        <v>164148.01</v>
      </c>
      <c r="G23" s="379"/>
      <c r="H23" s="360" t="s">
        <v>1369</v>
      </c>
    </row>
    <row r="24" spans="1:8" ht="15.75" x14ac:dyDescent="0.25">
      <c r="A24" s="369" t="s">
        <v>1257</v>
      </c>
      <c r="B24" s="370"/>
      <c r="C24" s="370"/>
      <c r="D24" s="370"/>
      <c r="E24" s="320" t="s">
        <v>615</v>
      </c>
      <c r="F24" s="378">
        <v>166393.41</v>
      </c>
      <c r="G24" s="379"/>
      <c r="H24" s="360" t="s">
        <v>1369</v>
      </c>
    </row>
    <row r="25" spans="1:8" ht="15.75" x14ac:dyDescent="0.25">
      <c r="A25" s="369" t="s">
        <v>1241</v>
      </c>
      <c r="B25" s="370"/>
      <c r="C25" s="370"/>
      <c r="D25" s="370"/>
      <c r="E25" s="320" t="s">
        <v>349</v>
      </c>
      <c r="F25" s="378">
        <v>162460</v>
      </c>
      <c r="G25" s="379"/>
      <c r="H25" s="360" t="s">
        <v>1369</v>
      </c>
    </row>
    <row r="26" spans="1:8" ht="15.75" x14ac:dyDescent="0.25">
      <c r="A26" s="369" t="s">
        <v>1264</v>
      </c>
      <c r="B26" s="370"/>
      <c r="C26" s="370"/>
      <c r="D26" s="370"/>
      <c r="E26" s="320" t="s">
        <v>616</v>
      </c>
      <c r="F26" s="378">
        <v>169579.2</v>
      </c>
      <c r="G26" s="379"/>
      <c r="H26" s="360" t="s">
        <v>1369</v>
      </c>
    </row>
    <row r="27" spans="1:8" ht="15.75" x14ac:dyDescent="0.25">
      <c r="A27" s="369" t="s">
        <v>1280</v>
      </c>
      <c r="B27" s="370"/>
      <c r="C27" s="370"/>
      <c r="D27" s="370"/>
      <c r="E27" s="320" t="s">
        <v>239</v>
      </c>
      <c r="F27" s="371">
        <v>168981</v>
      </c>
      <c r="G27" s="371"/>
      <c r="H27" s="360" t="s">
        <v>1370</v>
      </c>
    </row>
    <row r="28" spans="1:8" ht="15.75" x14ac:dyDescent="0.25">
      <c r="A28" s="369" t="s">
        <v>1258</v>
      </c>
      <c r="B28" s="370"/>
      <c r="C28" s="370"/>
      <c r="D28" s="370"/>
      <c r="E28" s="320" t="s">
        <v>615</v>
      </c>
      <c r="F28" s="371">
        <v>171227.2</v>
      </c>
      <c r="G28" s="371"/>
      <c r="H28" s="360" t="s">
        <v>1370</v>
      </c>
    </row>
    <row r="29" spans="1:8" ht="15.75" x14ac:dyDescent="0.25">
      <c r="A29" s="369" t="s">
        <v>1251</v>
      </c>
      <c r="B29" s="370"/>
      <c r="C29" s="370"/>
      <c r="D29" s="370"/>
      <c r="E29" s="320" t="s">
        <v>239</v>
      </c>
      <c r="F29" s="371">
        <v>226106.98</v>
      </c>
      <c r="G29" s="371"/>
      <c r="H29" s="360" t="s">
        <v>1371</v>
      </c>
    </row>
    <row r="30" spans="1:8" ht="15.75" x14ac:dyDescent="0.25">
      <c r="A30" s="369" t="s">
        <v>1259</v>
      </c>
      <c r="B30" s="370"/>
      <c r="C30" s="370"/>
      <c r="D30" s="370"/>
      <c r="E30" s="320" t="s">
        <v>615</v>
      </c>
      <c r="F30" s="371">
        <v>229258.78</v>
      </c>
      <c r="G30" s="371"/>
      <c r="H30" s="360" t="s">
        <v>1371</v>
      </c>
    </row>
    <row r="31" spans="1:8" ht="15.75" x14ac:dyDescent="0.25">
      <c r="A31" s="369" t="s">
        <v>1242</v>
      </c>
      <c r="B31" s="370"/>
      <c r="C31" s="370"/>
      <c r="D31" s="370"/>
      <c r="E31" s="320" t="s">
        <v>349</v>
      </c>
      <c r="F31" s="371">
        <v>237411.44</v>
      </c>
      <c r="G31" s="371"/>
      <c r="H31" s="360" t="s">
        <v>1371</v>
      </c>
    </row>
    <row r="32" spans="1:8" ht="15.75" x14ac:dyDescent="0.25">
      <c r="A32" s="369" t="s">
        <v>1265</v>
      </c>
      <c r="B32" s="370"/>
      <c r="C32" s="370"/>
      <c r="D32" s="370"/>
      <c r="E32" s="320" t="s">
        <v>616</v>
      </c>
      <c r="F32" s="371">
        <v>240563.24</v>
      </c>
      <c r="G32" s="371"/>
      <c r="H32" s="360" t="s">
        <v>1371</v>
      </c>
    </row>
    <row r="33" spans="1:8" ht="15.75" x14ac:dyDescent="0.25">
      <c r="A33" s="369" t="s">
        <v>1252</v>
      </c>
      <c r="B33" s="370"/>
      <c r="C33" s="370"/>
      <c r="D33" s="370"/>
      <c r="E33" s="320" t="s">
        <v>239</v>
      </c>
      <c r="F33" s="371">
        <v>250252.92</v>
      </c>
      <c r="G33" s="371"/>
      <c r="H33" s="360" t="s">
        <v>1372</v>
      </c>
    </row>
    <row r="34" spans="1:8" ht="15.75" x14ac:dyDescent="0.25">
      <c r="A34" s="369" t="s">
        <v>1260</v>
      </c>
      <c r="B34" s="370"/>
      <c r="C34" s="370"/>
      <c r="D34" s="370"/>
      <c r="E34" s="320" t="s">
        <v>615</v>
      </c>
      <c r="F34" s="371">
        <v>253342.92</v>
      </c>
      <c r="G34" s="371"/>
      <c r="H34" s="360" t="s">
        <v>1372</v>
      </c>
    </row>
    <row r="35" spans="1:8" ht="15.75" x14ac:dyDescent="0.25">
      <c r="A35" s="369" t="s">
        <v>1243</v>
      </c>
      <c r="B35" s="370"/>
      <c r="C35" s="370"/>
      <c r="D35" s="370"/>
      <c r="E35" s="320" t="s">
        <v>349</v>
      </c>
      <c r="F35" s="371">
        <v>258492.92</v>
      </c>
      <c r="G35" s="371"/>
      <c r="H35" s="360" t="s">
        <v>1372</v>
      </c>
    </row>
    <row r="36" spans="1:8" ht="15.75" x14ac:dyDescent="0.25">
      <c r="A36" s="369" t="s">
        <v>1266</v>
      </c>
      <c r="B36" s="370"/>
      <c r="C36" s="370"/>
      <c r="D36" s="370"/>
      <c r="E36" s="320" t="s">
        <v>616</v>
      </c>
      <c r="F36" s="371">
        <v>261582.92</v>
      </c>
      <c r="G36" s="371"/>
      <c r="H36" s="360" t="s">
        <v>1372</v>
      </c>
    </row>
    <row r="37" spans="1:8" ht="15.75" x14ac:dyDescent="0.25">
      <c r="A37" s="369" t="s">
        <v>1253</v>
      </c>
      <c r="B37" s="370"/>
      <c r="C37" s="370"/>
      <c r="D37" s="370"/>
      <c r="E37" s="320" t="s">
        <v>239</v>
      </c>
      <c r="F37" s="371">
        <v>289448.7</v>
      </c>
      <c r="G37" s="371"/>
      <c r="H37" s="360" t="s">
        <v>1373</v>
      </c>
    </row>
    <row r="38" spans="1:8" ht="15.75" x14ac:dyDescent="0.25">
      <c r="A38" s="369" t="s">
        <v>1261</v>
      </c>
      <c r="B38" s="370"/>
      <c r="C38" s="370"/>
      <c r="D38" s="370"/>
      <c r="E38" s="320" t="s">
        <v>615</v>
      </c>
      <c r="F38" s="371">
        <v>293651.09999999998</v>
      </c>
      <c r="G38" s="371"/>
      <c r="H38" s="360" t="s">
        <v>1373</v>
      </c>
    </row>
    <row r="39" spans="1:8" ht="15.75" x14ac:dyDescent="0.25">
      <c r="A39" s="369" t="s">
        <v>1244</v>
      </c>
      <c r="B39" s="370"/>
      <c r="C39" s="370"/>
      <c r="D39" s="370"/>
      <c r="E39" s="320" t="s">
        <v>349</v>
      </c>
      <c r="F39" s="371">
        <v>291334.53000000003</v>
      </c>
      <c r="G39" s="371"/>
      <c r="H39" s="360" t="s">
        <v>1373</v>
      </c>
    </row>
    <row r="40" spans="1:8" ht="15.75" x14ac:dyDescent="0.25">
      <c r="A40" s="369" t="s">
        <v>1267</v>
      </c>
      <c r="B40" s="370"/>
      <c r="C40" s="370"/>
      <c r="D40" s="370"/>
      <c r="E40" s="320" t="s">
        <v>616</v>
      </c>
      <c r="F40" s="371">
        <v>295536.93</v>
      </c>
      <c r="G40" s="371"/>
      <c r="H40" s="360" t="s">
        <v>1373</v>
      </c>
    </row>
    <row r="41" spans="1:8" ht="15.75" x14ac:dyDescent="0.25">
      <c r="A41" s="369" t="s">
        <v>1254</v>
      </c>
      <c r="B41" s="370"/>
      <c r="C41" s="370"/>
      <c r="D41" s="370"/>
      <c r="E41" s="320" t="s">
        <v>239</v>
      </c>
      <c r="F41" s="371">
        <v>354127.06</v>
      </c>
      <c r="G41" s="371"/>
      <c r="H41" s="360" t="s">
        <v>1374</v>
      </c>
    </row>
    <row r="42" spans="1:8" ht="15.75" x14ac:dyDescent="0.25">
      <c r="A42" s="369" t="s">
        <v>1262</v>
      </c>
      <c r="B42" s="370"/>
      <c r="C42" s="370"/>
      <c r="D42" s="370"/>
      <c r="E42" s="320" t="s">
        <v>615</v>
      </c>
      <c r="F42" s="371">
        <v>358350.06</v>
      </c>
      <c r="G42" s="371"/>
      <c r="H42" s="360" t="s">
        <v>1374</v>
      </c>
    </row>
    <row r="43" spans="1:8" ht="15.75" x14ac:dyDescent="0.25">
      <c r="A43" s="369" t="s">
        <v>1245</v>
      </c>
      <c r="B43" s="370"/>
      <c r="C43" s="370"/>
      <c r="D43" s="370"/>
      <c r="E43" s="320" t="s">
        <v>349</v>
      </c>
      <c r="F43" s="371">
        <v>364684.56</v>
      </c>
      <c r="G43" s="371"/>
      <c r="H43" s="360" t="s">
        <v>1374</v>
      </c>
    </row>
    <row r="44" spans="1:8" ht="15.75" x14ac:dyDescent="0.25">
      <c r="A44" s="369" t="s">
        <v>1268</v>
      </c>
      <c r="B44" s="370"/>
      <c r="C44" s="370"/>
      <c r="D44" s="370"/>
      <c r="E44" s="320" t="s">
        <v>616</v>
      </c>
      <c r="F44" s="371">
        <v>368907.56</v>
      </c>
      <c r="G44" s="371"/>
      <c r="H44" s="360" t="s">
        <v>1374</v>
      </c>
    </row>
    <row r="45" spans="1:8" ht="15.75" x14ac:dyDescent="0.25">
      <c r="A45" s="369" t="s">
        <v>1255</v>
      </c>
      <c r="B45" s="370"/>
      <c r="C45" s="370"/>
      <c r="D45" s="370"/>
      <c r="E45" s="320" t="s">
        <v>239</v>
      </c>
      <c r="F45" s="371">
        <v>427785.65</v>
      </c>
      <c r="G45" s="371"/>
      <c r="H45" s="356" t="s">
        <v>1375</v>
      </c>
    </row>
    <row r="46" spans="1:8" ht="16.5" thickBot="1" x14ac:dyDescent="0.3">
      <c r="A46" s="380" t="s">
        <v>1246</v>
      </c>
      <c r="B46" s="381"/>
      <c r="C46" s="381"/>
      <c r="D46" s="381"/>
      <c r="E46" s="321" t="s">
        <v>349</v>
      </c>
      <c r="F46" s="420">
        <v>439349.46</v>
      </c>
      <c r="G46" s="420"/>
      <c r="H46" s="355" t="s">
        <v>1375</v>
      </c>
    </row>
    <row r="47" spans="1:8" ht="19.5" thickBot="1" x14ac:dyDescent="0.35">
      <c r="A47" s="143"/>
      <c r="B47" s="143"/>
      <c r="C47" s="143"/>
      <c r="D47" s="143"/>
      <c r="E47" s="322"/>
      <c r="F47" s="185"/>
      <c r="G47" s="187"/>
      <c r="H47" s="187"/>
    </row>
    <row r="48" spans="1:8" ht="16.5" thickBot="1" x14ac:dyDescent="0.3">
      <c r="A48" s="372" t="s">
        <v>371</v>
      </c>
      <c r="B48" s="373"/>
      <c r="C48" s="373"/>
      <c r="D48" s="373"/>
      <c r="E48" s="326" t="s">
        <v>173</v>
      </c>
      <c r="F48" s="416" t="s">
        <v>369</v>
      </c>
      <c r="G48" s="417"/>
      <c r="H48" s="318" t="s">
        <v>1285</v>
      </c>
    </row>
    <row r="49" spans="1:8" ht="15.75" x14ac:dyDescent="0.25">
      <c r="A49" s="369" t="s">
        <v>1286</v>
      </c>
      <c r="B49" s="370"/>
      <c r="C49" s="370"/>
      <c r="D49" s="370"/>
      <c r="E49" s="320" t="s">
        <v>239</v>
      </c>
      <c r="F49" s="378">
        <v>121509.1</v>
      </c>
      <c r="G49" s="379"/>
      <c r="H49" s="356" t="s">
        <v>1376</v>
      </c>
    </row>
    <row r="50" spans="1:8" ht="15.75" x14ac:dyDescent="0.25">
      <c r="A50" s="369" t="s">
        <v>1287</v>
      </c>
      <c r="B50" s="370"/>
      <c r="C50" s="370"/>
      <c r="D50" s="370"/>
      <c r="E50" s="320" t="s">
        <v>349</v>
      </c>
      <c r="F50" s="378">
        <v>142387.20000000001</v>
      </c>
      <c r="G50" s="379"/>
      <c r="H50" s="356" t="s">
        <v>1376</v>
      </c>
    </row>
    <row r="51" spans="1:8" ht="15.75" x14ac:dyDescent="0.25">
      <c r="A51" s="369" t="s">
        <v>1288</v>
      </c>
      <c r="B51" s="370"/>
      <c r="C51" s="370"/>
      <c r="D51" s="370"/>
      <c r="E51" s="320" t="s">
        <v>1290</v>
      </c>
      <c r="F51" s="378">
        <v>155695.82999999999</v>
      </c>
      <c r="G51" s="379"/>
      <c r="H51" s="356" t="s">
        <v>1376</v>
      </c>
    </row>
    <row r="52" spans="1:8" ht="15.75" x14ac:dyDescent="0.25">
      <c r="A52" s="369" t="s">
        <v>1291</v>
      </c>
      <c r="B52" s="370"/>
      <c r="C52" s="370"/>
      <c r="D52" s="370"/>
      <c r="E52" s="320" t="s">
        <v>349</v>
      </c>
      <c r="F52" s="371">
        <v>152355.54</v>
      </c>
      <c r="G52" s="371"/>
      <c r="H52" s="356" t="s">
        <v>1377</v>
      </c>
    </row>
    <row r="53" spans="1:8" ht="15.75" x14ac:dyDescent="0.25">
      <c r="A53" s="369" t="s">
        <v>1344</v>
      </c>
      <c r="B53" s="370"/>
      <c r="C53" s="370"/>
      <c r="D53" s="370"/>
      <c r="E53" s="320" t="s">
        <v>1290</v>
      </c>
      <c r="F53" s="371">
        <v>166594.26</v>
      </c>
      <c r="G53" s="371"/>
      <c r="H53" s="356" t="s">
        <v>1377</v>
      </c>
    </row>
    <row r="54" spans="1:8" ht="15.75" x14ac:dyDescent="0.25">
      <c r="A54" s="369" t="s">
        <v>1292</v>
      </c>
      <c r="B54" s="370"/>
      <c r="C54" s="370"/>
      <c r="D54" s="370"/>
      <c r="E54" s="320" t="s">
        <v>239</v>
      </c>
      <c r="F54" s="371">
        <v>136552.25</v>
      </c>
      <c r="G54" s="371"/>
      <c r="H54" s="356" t="s">
        <v>1378</v>
      </c>
    </row>
    <row r="55" spans="1:8" ht="15.75" x14ac:dyDescent="0.25">
      <c r="A55" s="369" t="s">
        <v>1293</v>
      </c>
      <c r="B55" s="370"/>
      <c r="C55" s="370"/>
      <c r="D55" s="370"/>
      <c r="E55" s="320" t="s">
        <v>349</v>
      </c>
      <c r="F55" s="371">
        <v>158537.60000000001</v>
      </c>
      <c r="G55" s="371"/>
      <c r="H55" s="356" t="s">
        <v>1378</v>
      </c>
    </row>
    <row r="56" spans="1:8" ht="15.75" x14ac:dyDescent="0.25">
      <c r="A56" s="369" t="s">
        <v>1294</v>
      </c>
      <c r="B56" s="370"/>
      <c r="C56" s="370"/>
      <c r="D56" s="370"/>
      <c r="E56" s="320" t="s">
        <v>1289</v>
      </c>
      <c r="F56" s="371">
        <v>159661.32999999999</v>
      </c>
      <c r="G56" s="371"/>
      <c r="H56" s="356" t="s">
        <v>1378</v>
      </c>
    </row>
    <row r="57" spans="1:8" ht="15.75" x14ac:dyDescent="0.25">
      <c r="A57" s="369" t="s">
        <v>1393</v>
      </c>
      <c r="B57" s="370"/>
      <c r="C57" s="370"/>
      <c r="D57" s="370"/>
      <c r="E57" s="320" t="s">
        <v>1290</v>
      </c>
      <c r="F57" s="371">
        <v>172422</v>
      </c>
      <c r="G57" s="371"/>
      <c r="H57" s="356" t="s">
        <v>1378</v>
      </c>
    </row>
    <row r="58" spans="1:8" ht="15.75" x14ac:dyDescent="0.25">
      <c r="A58" s="369" t="s">
        <v>1297</v>
      </c>
      <c r="B58" s="370"/>
      <c r="C58" s="370"/>
      <c r="D58" s="370"/>
      <c r="E58" s="320" t="s">
        <v>1298</v>
      </c>
      <c r="F58" s="371">
        <v>158188.43</v>
      </c>
      <c r="G58" s="371"/>
      <c r="H58" s="356" t="s">
        <v>1378</v>
      </c>
    </row>
    <row r="59" spans="1:8" ht="15.75" x14ac:dyDescent="0.25">
      <c r="A59" s="369" t="s">
        <v>1299</v>
      </c>
      <c r="B59" s="370"/>
      <c r="C59" s="370"/>
      <c r="D59" s="370"/>
      <c r="E59" s="320" t="s">
        <v>239</v>
      </c>
      <c r="F59" s="371">
        <v>164357</v>
      </c>
      <c r="G59" s="371"/>
      <c r="H59" s="356" t="s">
        <v>1379</v>
      </c>
    </row>
    <row r="60" spans="1:8" ht="15.75" x14ac:dyDescent="0.25">
      <c r="A60" s="369" t="s">
        <v>1300</v>
      </c>
      <c r="B60" s="370"/>
      <c r="C60" s="370"/>
      <c r="D60" s="370"/>
      <c r="E60" s="320" t="s">
        <v>349</v>
      </c>
      <c r="F60" s="371">
        <v>191541.08</v>
      </c>
      <c r="G60" s="371"/>
      <c r="H60" s="356" t="s">
        <v>1379</v>
      </c>
    </row>
    <row r="61" spans="1:8" ht="15.75" x14ac:dyDescent="0.25">
      <c r="A61" s="369" t="s">
        <v>1301</v>
      </c>
      <c r="B61" s="370"/>
      <c r="C61" s="370"/>
      <c r="D61" s="370"/>
      <c r="E61" s="320" t="s">
        <v>1289</v>
      </c>
      <c r="F61" s="371">
        <v>194754.56</v>
      </c>
      <c r="G61" s="371"/>
      <c r="H61" s="356" t="s">
        <v>1379</v>
      </c>
    </row>
    <row r="62" spans="1:8" ht="15.75" x14ac:dyDescent="0.25">
      <c r="A62" s="369" t="s">
        <v>1302</v>
      </c>
      <c r="B62" s="370"/>
      <c r="C62" s="370"/>
      <c r="D62" s="370"/>
      <c r="E62" s="320" t="s">
        <v>1290</v>
      </c>
      <c r="F62" s="371">
        <v>210771.02</v>
      </c>
      <c r="G62" s="371"/>
      <c r="H62" s="356" t="s">
        <v>1379</v>
      </c>
    </row>
    <row r="63" spans="1:8" ht="15.75" x14ac:dyDescent="0.25">
      <c r="A63" s="369" t="s">
        <v>1303</v>
      </c>
      <c r="B63" s="370"/>
      <c r="C63" s="370"/>
      <c r="D63" s="370"/>
      <c r="E63" s="320" t="s">
        <v>1296</v>
      </c>
      <c r="F63" s="371">
        <v>221619.27</v>
      </c>
      <c r="G63" s="371"/>
      <c r="H63" s="356" t="s">
        <v>1379</v>
      </c>
    </row>
    <row r="64" spans="1:8" ht="15.75" x14ac:dyDescent="0.25">
      <c r="A64" s="369" t="s">
        <v>1304</v>
      </c>
      <c r="B64" s="370"/>
      <c r="C64" s="370"/>
      <c r="D64" s="370"/>
      <c r="E64" s="320" t="s">
        <v>349</v>
      </c>
      <c r="F64" s="371">
        <v>202516.24</v>
      </c>
      <c r="G64" s="371"/>
      <c r="H64" s="356" t="s">
        <v>1380</v>
      </c>
    </row>
    <row r="65" spans="1:8" ht="15.75" x14ac:dyDescent="0.25">
      <c r="A65" s="369" t="s">
        <v>1305</v>
      </c>
      <c r="B65" s="370"/>
      <c r="C65" s="370"/>
      <c r="D65" s="370"/>
      <c r="E65" s="320" t="s">
        <v>1290</v>
      </c>
      <c r="F65" s="371">
        <v>222907.16</v>
      </c>
      <c r="G65" s="371"/>
      <c r="H65" s="356" t="s">
        <v>1380</v>
      </c>
    </row>
    <row r="66" spans="1:8" ht="15.75" x14ac:dyDescent="0.25">
      <c r="A66" s="369" t="s">
        <v>1306</v>
      </c>
      <c r="B66" s="370"/>
      <c r="C66" s="370"/>
      <c r="D66" s="370"/>
      <c r="E66" s="320" t="s">
        <v>239</v>
      </c>
      <c r="F66" s="371">
        <v>199765.69</v>
      </c>
      <c r="G66" s="371"/>
      <c r="H66" s="356" t="s">
        <v>1381</v>
      </c>
    </row>
    <row r="67" spans="1:8" ht="15.75" x14ac:dyDescent="0.25">
      <c r="A67" s="369" t="s">
        <v>1307</v>
      </c>
      <c r="B67" s="370"/>
      <c r="C67" s="370"/>
      <c r="D67" s="370"/>
      <c r="E67" s="320" t="s">
        <v>349</v>
      </c>
      <c r="F67" s="371">
        <v>230453.5</v>
      </c>
      <c r="G67" s="371"/>
      <c r="H67" s="356" t="s">
        <v>1381</v>
      </c>
    </row>
    <row r="68" spans="1:8" ht="15.75" x14ac:dyDescent="0.25">
      <c r="A68" s="369" t="s">
        <v>1308</v>
      </c>
      <c r="B68" s="370"/>
      <c r="C68" s="370"/>
      <c r="D68" s="370"/>
      <c r="E68" s="320" t="s">
        <v>1289</v>
      </c>
      <c r="F68" s="371">
        <v>233156.2</v>
      </c>
      <c r="G68" s="371"/>
      <c r="H68" s="356" t="s">
        <v>1381</v>
      </c>
    </row>
    <row r="69" spans="1:8" ht="15.75" x14ac:dyDescent="0.25">
      <c r="A69" s="369" t="s">
        <v>1309</v>
      </c>
      <c r="B69" s="370"/>
      <c r="C69" s="370"/>
      <c r="D69" s="370"/>
      <c r="E69" s="320" t="s">
        <v>239</v>
      </c>
      <c r="F69" s="371">
        <v>226899.25</v>
      </c>
      <c r="G69" s="371"/>
      <c r="H69" s="356" t="s">
        <v>1382</v>
      </c>
    </row>
    <row r="70" spans="1:8" ht="15.75" x14ac:dyDescent="0.25">
      <c r="A70" s="369" t="s">
        <v>1310</v>
      </c>
      <c r="B70" s="370"/>
      <c r="C70" s="370"/>
      <c r="D70" s="370"/>
      <c r="E70" s="320" t="s">
        <v>349</v>
      </c>
      <c r="F70" s="371">
        <v>262348.36</v>
      </c>
      <c r="G70" s="371"/>
      <c r="H70" s="356" t="s">
        <v>1382</v>
      </c>
    </row>
    <row r="71" spans="1:8" ht="15.75" x14ac:dyDescent="0.25">
      <c r="A71" s="369" t="s">
        <v>1312</v>
      </c>
      <c r="B71" s="370"/>
      <c r="C71" s="370"/>
      <c r="D71" s="370"/>
      <c r="E71" s="320" t="s">
        <v>1289</v>
      </c>
      <c r="F71" s="371">
        <v>265166.90000000002</v>
      </c>
      <c r="G71" s="371"/>
      <c r="H71" s="356" t="s">
        <v>1382</v>
      </c>
    </row>
    <row r="72" spans="1:8" ht="15.75" x14ac:dyDescent="0.25">
      <c r="A72" s="369" t="s">
        <v>1311</v>
      </c>
      <c r="B72" s="370"/>
      <c r="C72" s="370"/>
      <c r="D72" s="370"/>
      <c r="E72" s="320" t="s">
        <v>1296</v>
      </c>
      <c r="F72" s="371">
        <v>302413.14</v>
      </c>
      <c r="G72" s="371"/>
      <c r="H72" s="356" t="s">
        <v>1382</v>
      </c>
    </row>
    <row r="73" spans="1:8" ht="15.75" x14ac:dyDescent="0.25">
      <c r="A73" s="369" t="s">
        <v>1314</v>
      </c>
      <c r="B73" s="370"/>
      <c r="C73" s="370"/>
      <c r="D73" s="370"/>
      <c r="E73" s="320" t="s">
        <v>1313</v>
      </c>
      <c r="F73" s="371">
        <v>355656</v>
      </c>
      <c r="G73" s="371"/>
      <c r="H73" s="356" t="s">
        <v>1383</v>
      </c>
    </row>
    <row r="74" spans="1:8" ht="15.75" x14ac:dyDescent="0.25">
      <c r="A74" s="369" t="s">
        <v>1323</v>
      </c>
      <c r="B74" s="370"/>
      <c r="C74" s="370"/>
      <c r="D74" s="370"/>
      <c r="E74" s="320" t="s">
        <v>239</v>
      </c>
      <c r="F74" s="371">
        <v>269057.23</v>
      </c>
      <c r="G74" s="371"/>
      <c r="H74" s="356" t="s">
        <v>1384</v>
      </c>
    </row>
    <row r="75" spans="1:8" ht="15.75" x14ac:dyDescent="0.25">
      <c r="A75" s="369" t="s">
        <v>1322</v>
      </c>
      <c r="B75" s="370"/>
      <c r="C75" s="370"/>
      <c r="D75" s="370"/>
      <c r="E75" s="320" t="s">
        <v>349</v>
      </c>
      <c r="F75" s="371">
        <v>311041.87</v>
      </c>
      <c r="G75" s="371"/>
      <c r="H75" s="356" t="s">
        <v>1384</v>
      </c>
    </row>
    <row r="76" spans="1:8" ht="15.75" x14ac:dyDescent="0.25">
      <c r="A76" s="369" t="s">
        <v>1321</v>
      </c>
      <c r="B76" s="370"/>
      <c r="C76" s="370"/>
      <c r="D76" s="370"/>
      <c r="E76" s="320" t="s">
        <v>1289</v>
      </c>
      <c r="F76" s="371">
        <v>315873.95</v>
      </c>
      <c r="G76" s="371"/>
      <c r="H76" s="356" t="s">
        <v>1384</v>
      </c>
    </row>
    <row r="77" spans="1:8" ht="15.75" x14ac:dyDescent="0.25">
      <c r="A77" s="369" t="s">
        <v>1320</v>
      </c>
      <c r="B77" s="370"/>
      <c r="C77" s="370"/>
      <c r="D77" s="370"/>
      <c r="E77" s="320" t="s">
        <v>239</v>
      </c>
      <c r="F77" s="371">
        <v>292993.98</v>
      </c>
      <c r="G77" s="371"/>
      <c r="H77" s="356" t="s">
        <v>1385</v>
      </c>
    </row>
    <row r="78" spans="1:8" ht="15.75" x14ac:dyDescent="0.25">
      <c r="A78" s="369" t="s">
        <v>1319</v>
      </c>
      <c r="B78" s="370"/>
      <c r="C78" s="370"/>
      <c r="D78" s="370"/>
      <c r="E78" s="320" t="s">
        <v>349</v>
      </c>
      <c r="F78" s="371">
        <v>337978.02</v>
      </c>
      <c r="G78" s="371"/>
      <c r="H78" s="356" t="s">
        <v>1385</v>
      </c>
    </row>
    <row r="79" spans="1:8" ht="15.75" x14ac:dyDescent="0.25">
      <c r="A79" s="369" t="s">
        <v>1318</v>
      </c>
      <c r="B79" s="370"/>
      <c r="C79" s="370"/>
      <c r="D79" s="370"/>
      <c r="E79" s="320" t="s">
        <v>1289</v>
      </c>
      <c r="F79" s="371">
        <v>345172.08</v>
      </c>
      <c r="G79" s="371"/>
      <c r="H79" s="356" t="s">
        <v>1385</v>
      </c>
    </row>
    <row r="80" spans="1:8" ht="15.75" x14ac:dyDescent="0.25">
      <c r="A80" s="369" t="s">
        <v>1317</v>
      </c>
      <c r="B80" s="370"/>
      <c r="C80" s="370"/>
      <c r="D80" s="370"/>
      <c r="E80" s="320" t="s">
        <v>239</v>
      </c>
      <c r="F80" s="371">
        <v>403113</v>
      </c>
      <c r="G80" s="371"/>
      <c r="H80" s="356" t="s">
        <v>1386</v>
      </c>
    </row>
    <row r="81" spans="1:8" ht="15.75" x14ac:dyDescent="0.25">
      <c r="A81" s="369" t="s">
        <v>1316</v>
      </c>
      <c r="B81" s="370"/>
      <c r="C81" s="370"/>
      <c r="D81" s="370"/>
      <c r="E81" s="320" t="s">
        <v>349</v>
      </c>
      <c r="F81" s="371">
        <v>453329.82</v>
      </c>
      <c r="G81" s="371"/>
      <c r="H81" s="356" t="s">
        <v>1386</v>
      </c>
    </row>
    <row r="82" spans="1:8" ht="15.75" x14ac:dyDescent="0.25">
      <c r="A82" s="369" t="s">
        <v>1315</v>
      </c>
      <c r="B82" s="370"/>
      <c r="C82" s="370"/>
      <c r="D82" s="370"/>
      <c r="E82" s="320" t="s">
        <v>1289</v>
      </c>
      <c r="F82" s="371">
        <v>454447.54</v>
      </c>
      <c r="G82" s="371"/>
      <c r="H82" s="356" t="s">
        <v>1386</v>
      </c>
    </row>
    <row r="83" spans="1:8" ht="15.75" x14ac:dyDescent="0.25">
      <c r="A83" s="370" t="s">
        <v>1324</v>
      </c>
      <c r="B83" s="370"/>
      <c r="C83" s="370"/>
      <c r="D83" s="370"/>
      <c r="E83" s="320" t="s">
        <v>239</v>
      </c>
      <c r="F83" s="371">
        <v>420231.76</v>
      </c>
      <c r="G83" s="371"/>
      <c r="H83" s="358" t="s">
        <v>1387</v>
      </c>
    </row>
    <row r="84" spans="1:8" ht="15.75" x14ac:dyDescent="0.25">
      <c r="A84" s="370" t="s">
        <v>1325</v>
      </c>
      <c r="B84" s="370"/>
      <c r="C84" s="370"/>
      <c r="D84" s="370"/>
      <c r="E84" s="320" t="s">
        <v>349</v>
      </c>
      <c r="F84" s="371">
        <v>461253.57</v>
      </c>
      <c r="G84" s="371"/>
      <c r="H84" s="358" t="s">
        <v>1387</v>
      </c>
    </row>
    <row r="85" spans="1:8" ht="15.75" x14ac:dyDescent="0.25">
      <c r="A85" s="370" t="s">
        <v>1326</v>
      </c>
      <c r="B85" s="370"/>
      <c r="C85" s="370"/>
      <c r="D85" s="370"/>
      <c r="E85" s="320" t="s">
        <v>1289</v>
      </c>
      <c r="F85" s="371">
        <v>465291.17</v>
      </c>
      <c r="G85" s="371"/>
      <c r="H85" s="358" t="s">
        <v>1387</v>
      </c>
    </row>
    <row r="86" spans="1:8" ht="16.5" thickBot="1" x14ac:dyDescent="0.3">
      <c r="A86" s="384" t="s">
        <v>1327</v>
      </c>
      <c r="B86" s="385"/>
      <c r="C86" s="385"/>
      <c r="D86" s="385"/>
      <c r="E86" s="328" t="s">
        <v>1296</v>
      </c>
      <c r="F86" s="377">
        <v>556816.97</v>
      </c>
      <c r="G86" s="377"/>
      <c r="H86" s="359" t="s">
        <v>1387</v>
      </c>
    </row>
    <row r="87" spans="1:8" ht="19.5" hidden="1" customHeight="1" thickBot="1" x14ac:dyDescent="0.35">
      <c r="A87" s="386" t="s">
        <v>368</v>
      </c>
      <c r="B87" s="387"/>
      <c r="C87" s="387"/>
      <c r="D87" s="387"/>
      <c r="E87" s="329" t="s">
        <v>349</v>
      </c>
      <c r="F87" s="222">
        <v>686614</v>
      </c>
      <c r="G87" s="223"/>
      <c r="H87" s="224"/>
    </row>
    <row r="88" spans="1:8" x14ac:dyDescent="0.25">
      <c r="E88" s="124"/>
      <c r="F88" s="186"/>
    </row>
    <row r="89" spans="1:8" ht="15.75" thickBot="1" x14ac:dyDescent="0.3">
      <c r="E89" s="124"/>
    </row>
    <row r="90" spans="1:8" ht="16.5" thickBot="1" x14ac:dyDescent="0.3">
      <c r="A90" s="372" t="s">
        <v>370</v>
      </c>
      <c r="B90" s="373"/>
      <c r="C90" s="373"/>
      <c r="D90" s="373"/>
      <c r="E90" s="319" t="s">
        <v>173</v>
      </c>
      <c r="F90" s="416" t="s">
        <v>369</v>
      </c>
      <c r="G90" s="417"/>
      <c r="H90" s="318" t="s">
        <v>1285</v>
      </c>
    </row>
    <row r="91" spans="1:8" ht="15.75" x14ac:dyDescent="0.25">
      <c r="A91" s="382" t="s">
        <v>1328</v>
      </c>
      <c r="B91" s="383"/>
      <c r="C91" s="383"/>
      <c r="D91" s="383"/>
      <c r="E91" s="327" t="s">
        <v>239</v>
      </c>
      <c r="F91" s="376">
        <v>164358.9</v>
      </c>
      <c r="G91" s="376"/>
      <c r="H91" s="354" t="s">
        <v>1388</v>
      </c>
    </row>
    <row r="92" spans="1:8" ht="15.75" x14ac:dyDescent="0.25">
      <c r="A92" s="382" t="s">
        <v>1329</v>
      </c>
      <c r="B92" s="383"/>
      <c r="C92" s="383"/>
      <c r="D92" s="383"/>
      <c r="E92" s="327" t="s">
        <v>349</v>
      </c>
      <c r="F92" s="376">
        <v>182101.51</v>
      </c>
      <c r="G92" s="376"/>
      <c r="H92" s="354" t="s">
        <v>1388</v>
      </c>
    </row>
    <row r="93" spans="1:8" ht="15.75" x14ac:dyDescent="0.25">
      <c r="A93" s="382" t="s">
        <v>1330</v>
      </c>
      <c r="B93" s="383"/>
      <c r="C93" s="383"/>
      <c r="D93" s="383"/>
      <c r="E93" s="327" t="s">
        <v>1289</v>
      </c>
      <c r="F93" s="376">
        <v>188842.37</v>
      </c>
      <c r="G93" s="376"/>
      <c r="H93" s="354" t="s">
        <v>1388</v>
      </c>
    </row>
    <row r="94" spans="1:8" ht="15.75" x14ac:dyDescent="0.25">
      <c r="A94" s="382" t="s">
        <v>1331</v>
      </c>
      <c r="B94" s="383"/>
      <c r="C94" s="383"/>
      <c r="D94" s="383"/>
      <c r="E94" s="327" t="s">
        <v>1290</v>
      </c>
      <c r="F94" s="376">
        <v>194785</v>
      </c>
      <c r="G94" s="376"/>
      <c r="H94" s="354" t="s">
        <v>1388</v>
      </c>
    </row>
    <row r="95" spans="1:8" ht="15.75" x14ac:dyDescent="0.25">
      <c r="A95" s="369" t="s">
        <v>1332</v>
      </c>
      <c r="B95" s="370"/>
      <c r="C95" s="370"/>
      <c r="D95" s="370"/>
      <c r="E95" s="320" t="s">
        <v>1296</v>
      </c>
      <c r="F95" s="371">
        <v>201521.8</v>
      </c>
      <c r="G95" s="371"/>
      <c r="H95" s="354" t="s">
        <v>1388</v>
      </c>
    </row>
    <row r="96" spans="1:8" ht="15.75" x14ac:dyDescent="0.25">
      <c r="A96" s="382" t="s">
        <v>1333</v>
      </c>
      <c r="B96" s="383"/>
      <c r="C96" s="383"/>
      <c r="D96" s="383"/>
      <c r="E96" s="327" t="s">
        <v>239</v>
      </c>
      <c r="F96" s="371">
        <v>176888.92</v>
      </c>
      <c r="G96" s="371"/>
      <c r="H96" s="356" t="s">
        <v>1389</v>
      </c>
    </row>
    <row r="97" spans="1:8" ht="15.75" x14ac:dyDescent="0.25">
      <c r="A97" s="382" t="s">
        <v>1334</v>
      </c>
      <c r="B97" s="383"/>
      <c r="C97" s="383"/>
      <c r="D97" s="383"/>
      <c r="E97" s="327" t="s">
        <v>349</v>
      </c>
      <c r="F97" s="371">
        <v>201779.52</v>
      </c>
      <c r="G97" s="371"/>
      <c r="H97" s="357" t="s">
        <v>1389</v>
      </c>
    </row>
    <row r="98" spans="1:8" ht="15.75" x14ac:dyDescent="0.25">
      <c r="A98" s="382" t="s">
        <v>1335</v>
      </c>
      <c r="B98" s="383"/>
      <c r="C98" s="383"/>
      <c r="D98" s="383"/>
      <c r="E98" s="327" t="s">
        <v>1289</v>
      </c>
      <c r="F98" s="371">
        <v>210468.57</v>
      </c>
      <c r="G98" s="371"/>
      <c r="H98" s="356" t="s">
        <v>1389</v>
      </c>
    </row>
    <row r="99" spans="1:8" ht="15.75" x14ac:dyDescent="0.25">
      <c r="A99" s="382" t="s">
        <v>1336</v>
      </c>
      <c r="B99" s="383"/>
      <c r="C99" s="383"/>
      <c r="D99" s="383"/>
      <c r="E99" s="327" t="s">
        <v>1290</v>
      </c>
      <c r="F99" s="371">
        <v>209680.99</v>
      </c>
      <c r="G99" s="371"/>
      <c r="H99" s="357" t="s">
        <v>1389</v>
      </c>
    </row>
    <row r="100" spans="1:8" ht="15.75" x14ac:dyDescent="0.25">
      <c r="A100" s="369" t="s">
        <v>1337</v>
      </c>
      <c r="B100" s="370"/>
      <c r="C100" s="370"/>
      <c r="D100" s="370"/>
      <c r="E100" s="320" t="s">
        <v>1296</v>
      </c>
      <c r="F100" s="371">
        <v>218371.11</v>
      </c>
      <c r="G100" s="371"/>
      <c r="H100" s="356" t="s">
        <v>1389</v>
      </c>
    </row>
    <row r="101" spans="1:8" ht="15.75" x14ac:dyDescent="0.25">
      <c r="A101" s="382" t="s">
        <v>1338</v>
      </c>
      <c r="B101" s="383"/>
      <c r="C101" s="383"/>
      <c r="D101" s="383"/>
      <c r="E101" s="327" t="s">
        <v>239</v>
      </c>
      <c r="F101" s="371">
        <v>210902.34</v>
      </c>
      <c r="G101" s="371"/>
      <c r="H101" s="358" t="s">
        <v>1390</v>
      </c>
    </row>
    <row r="102" spans="1:8" ht="15.75" x14ac:dyDescent="0.25">
      <c r="A102" s="382" t="s">
        <v>1339</v>
      </c>
      <c r="B102" s="383"/>
      <c r="C102" s="383"/>
      <c r="D102" s="383"/>
      <c r="E102" s="327" t="s">
        <v>349</v>
      </c>
      <c r="F102" s="371">
        <v>237607.9</v>
      </c>
      <c r="G102" s="371"/>
      <c r="H102" s="358" t="s">
        <v>1390</v>
      </c>
    </row>
    <row r="103" spans="1:8" ht="15.75" x14ac:dyDescent="0.25">
      <c r="A103" s="382" t="s">
        <v>1340</v>
      </c>
      <c r="B103" s="383"/>
      <c r="C103" s="383"/>
      <c r="D103" s="383"/>
      <c r="E103" s="327" t="s">
        <v>1289</v>
      </c>
      <c r="F103" s="371">
        <v>347711.21</v>
      </c>
      <c r="G103" s="371"/>
      <c r="H103" s="358" t="s">
        <v>1390</v>
      </c>
    </row>
    <row r="104" spans="1:8" ht="15.75" x14ac:dyDescent="0.25">
      <c r="A104" s="382" t="s">
        <v>1341</v>
      </c>
      <c r="B104" s="383"/>
      <c r="C104" s="383"/>
      <c r="D104" s="383"/>
      <c r="E104" s="327" t="s">
        <v>1290</v>
      </c>
      <c r="F104" s="371">
        <v>265592.37</v>
      </c>
      <c r="G104" s="371"/>
      <c r="H104" s="358" t="s">
        <v>1390</v>
      </c>
    </row>
    <row r="105" spans="1:8" ht="15.75" x14ac:dyDescent="0.25">
      <c r="A105" s="369" t="s">
        <v>1342</v>
      </c>
      <c r="B105" s="370"/>
      <c r="C105" s="370"/>
      <c r="D105" s="370"/>
      <c r="E105" s="320" t="s">
        <v>1296</v>
      </c>
      <c r="F105" s="371">
        <v>275972.77</v>
      </c>
      <c r="G105" s="371"/>
      <c r="H105" s="358" t="s">
        <v>1390</v>
      </c>
    </row>
    <row r="106" spans="1:8" ht="15.75" x14ac:dyDescent="0.25">
      <c r="A106" s="369" t="s">
        <v>1343</v>
      </c>
      <c r="B106" s="370"/>
      <c r="C106" s="370"/>
      <c r="D106" s="370"/>
      <c r="E106" s="320" t="s">
        <v>1313</v>
      </c>
      <c r="F106" s="371">
        <v>332253.59999999998</v>
      </c>
      <c r="G106" s="371"/>
      <c r="H106" s="358" t="s">
        <v>1390</v>
      </c>
    </row>
    <row r="107" spans="1:8" ht="19.5" thickBot="1" x14ac:dyDescent="0.35">
      <c r="A107" s="225"/>
      <c r="B107" s="225"/>
      <c r="C107" s="225"/>
      <c r="D107" s="225"/>
      <c r="E107" s="322"/>
      <c r="F107" s="140"/>
      <c r="G107" s="225"/>
      <c r="H107" s="225"/>
    </row>
    <row r="108" spans="1:8" ht="16.5" thickBot="1" x14ac:dyDescent="0.3">
      <c r="A108" s="372" t="s">
        <v>677</v>
      </c>
      <c r="B108" s="373"/>
      <c r="C108" s="373"/>
      <c r="D108" s="373"/>
      <c r="E108" s="319" t="s">
        <v>173</v>
      </c>
      <c r="F108" s="416" t="s">
        <v>369</v>
      </c>
      <c r="G108" s="417"/>
      <c r="H108" s="318" t="s">
        <v>1285</v>
      </c>
    </row>
    <row r="109" spans="1:8" ht="15.75" x14ac:dyDescent="0.25">
      <c r="A109" s="382" t="s">
        <v>638</v>
      </c>
      <c r="B109" s="383"/>
      <c r="C109" s="383"/>
      <c r="D109" s="383"/>
      <c r="E109" s="327"/>
      <c r="F109" s="375">
        <v>414599.72</v>
      </c>
      <c r="G109" s="375"/>
      <c r="H109" s="354">
        <v>62</v>
      </c>
    </row>
    <row r="110" spans="1:8" ht="16.5" thickBot="1" x14ac:dyDescent="0.3">
      <c r="A110" s="380" t="s">
        <v>678</v>
      </c>
      <c r="B110" s="381"/>
      <c r="C110" s="381"/>
      <c r="D110" s="381"/>
      <c r="E110" s="321"/>
      <c r="F110" s="374">
        <v>616032.69999999995</v>
      </c>
      <c r="G110" s="374"/>
      <c r="H110" s="355">
        <v>63</v>
      </c>
    </row>
  </sheetData>
  <dataConsolidate/>
  <mergeCells count="206">
    <mergeCell ref="F48:G48"/>
    <mergeCell ref="F108:G108"/>
    <mergeCell ref="A102:D102"/>
    <mergeCell ref="F102:G102"/>
    <mergeCell ref="A103:D103"/>
    <mergeCell ref="F103:G103"/>
    <mergeCell ref="A104:D104"/>
    <mergeCell ref="F104:G104"/>
    <mergeCell ref="A105:D105"/>
    <mergeCell ref="F105:G105"/>
    <mergeCell ref="A106:D106"/>
    <mergeCell ref="F106:G106"/>
    <mergeCell ref="A97:D97"/>
    <mergeCell ref="F97:G97"/>
    <mergeCell ref="A98:D98"/>
    <mergeCell ref="F98:G98"/>
    <mergeCell ref="A99:D99"/>
    <mergeCell ref="F99:G99"/>
    <mergeCell ref="A100:D100"/>
    <mergeCell ref="F100:G100"/>
    <mergeCell ref="F90:G90"/>
    <mergeCell ref="A83:D83"/>
    <mergeCell ref="F83:G83"/>
    <mergeCell ref="A85:D85"/>
    <mergeCell ref="F85:G85"/>
    <mergeCell ref="A92:D92"/>
    <mergeCell ref="F92:G92"/>
    <mergeCell ref="A93:D93"/>
    <mergeCell ref="F93:G93"/>
    <mergeCell ref="A94:D94"/>
    <mergeCell ref="F94:G94"/>
    <mergeCell ref="F84:G84"/>
    <mergeCell ref="A78:D78"/>
    <mergeCell ref="F78:G78"/>
    <mergeCell ref="A79:D79"/>
    <mergeCell ref="F79:G79"/>
    <mergeCell ref="A80:D80"/>
    <mergeCell ref="F80:G80"/>
    <mergeCell ref="A81:D81"/>
    <mergeCell ref="F81:G81"/>
    <mergeCell ref="A82:D82"/>
    <mergeCell ref="F82:G82"/>
    <mergeCell ref="A50:D50"/>
    <mergeCell ref="A56:D56"/>
    <mergeCell ref="F16:G16"/>
    <mergeCell ref="A17:D17"/>
    <mergeCell ref="F17:G17"/>
    <mergeCell ref="A18:D18"/>
    <mergeCell ref="F23:G23"/>
    <mergeCell ref="F28:G28"/>
    <mergeCell ref="F27:G27"/>
    <mergeCell ref="A19:D19"/>
    <mergeCell ref="F30:G30"/>
    <mergeCell ref="F29:G29"/>
    <mergeCell ref="F26:G26"/>
    <mergeCell ref="F25:G25"/>
    <mergeCell ref="F24:G24"/>
    <mergeCell ref="A23:D23"/>
    <mergeCell ref="A24:D24"/>
    <mergeCell ref="A25:D25"/>
    <mergeCell ref="A26:D26"/>
    <mergeCell ref="A27:D27"/>
    <mergeCell ref="F31:G31"/>
    <mergeCell ref="F46:G46"/>
    <mergeCell ref="F45:G45"/>
    <mergeCell ref="F40:G40"/>
    <mergeCell ref="A12:D12"/>
    <mergeCell ref="E12:F12"/>
    <mergeCell ref="G12:H12"/>
    <mergeCell ref="A13:D13"/>
    <mergeCell ref="E13:F13"/>
    <mergeCell ref="G13:H13"/>
    <mergeCell ref="A16:D16"/>
    <mergeCell ref="F19:G19"/>
    <mergeCell ref="A22:D22"/>
    <mergeCell ref="F22:G22"/>
    <mergeCell ref="A20:D20"/>
    <mergeCell ref="F20:G20"/>
    <mergeCell ref="A21:D21"/>
    <mergeCell ref="F21:G21"/>
    <mergeCell ref="F18:G18"/>
    <mergeCell ref="A15:D15"/>
    <mergeCell ref="F15:G15"/>
    <mergeCell ref="D1:H2"/>
    <mergeCell ref="G11:H11"/>
    <mergeCell ref="G9:H9"/>
    <mergeCell ref="E10:F10"/>
    <mergeCell ref="G10:H10"/>
    <mergeCell ref="D4:H4"/>
    <mergeCell ref="D6:H6"/>
    <mergeCell ref="A10:D10"/>
    <mergeCell ref="A9:D9"/>
    <mergeCell ref="E9:F9"/>
    <mergeCell ref="E11:F11"/>
    <mergeCell ref="A11:D11"/>
    <mergeCell ref="A3:C3"/>
    <mergeCell ref="A4:C4"/>
    <mergeCell ref="A5:C5"/>
    <mergeCell ref="A6:C6"/>
    <mergeCell ref="A7:C7"/>
    <mergeCell ref="F39:G39"/>
    <mergeCell ref="F38:G38"/>
    <mergeCell ref="F37:G37"/>
    <mergeCell ref="F36:G36"/>
    <mergeCell ref="A110:D110"/>
    <mergeCell ref="A108:D108"/>
    <mergeCell ref="A109:D109"/>
    <mergeCell ref="A45:D45"/>
    <mergeCell ref="A43:D43"/>
    <mergeCell ref="A46:D46"/>
    <mergeCell ref="A44:D44"/>
    <mergeCell ref="A86:D86"/>
    <mergeCell ref="A87:D87"/>
    <mergeCell ref="A74:D74"/>
    <mergeCell ref="A77:D77"/>
    <mergeCell ref="A84:D84"/>
    <mergeCell ref="A66:D66"/>
    <mergeCell ref="A69:D69"/>
    <mergeCell ref="A101:D101"/>
    <mergeCell ref="A90:D90"/>
    <mergeCell ref="A91:D91"/>
    <mergeCell ref="A96:D96"/>
    <mergeCell ref="A95:D95"/>
    <mergeCell ref="A51:D51"/>
    <mergeCell ref="F35:G35"/>
    <mergeCell ref="F34:G34"/>
    <mergeCell ref="F33:G33"/>
    <mergeCell ref="F32:G32"/>
    <mergeCell ref="F110:G110"/>
    <mergeCell ref="F109:G109"/>
    <mergeCell ref="F101:G101"/>
    <mergeCell ref="F96:G96"/>
    <mergeCell ref="F95:G95"/>
    <mergeCell ref="F91:G91"/>
    <mergeCell ref="F86:G86"/>
    <mergeCell ref="F49:G49"/>
    <mergeCell ref="F50:G50"/>
    <mergeCell ref="F77:G77"/>
    <mergeCell ref="F74:G74"/>
    <mergeCell ref="F69:G69"/>
    <mergeCell ref="F66:G66"/>
    <mergeCell ref="F64:G64"/>
    <mergeCell ref="F59:G59"/>
    <mergeCell ref="F44:G44"/>
    <mergeCell ref="F43:G43"/>
    <mergeCell ref="F42:G42"/>
    <mergeCell ref="F41:G41"/>
    <mergeCell ref="F51:G51"/>
    <mergeCell ref="A28:D28"/>
    <mergeCell ref="A49:D49"/>
    <mergeCell ref="A29:D29"/>
    <mergeCell ref="A36:D36"/>
    <mergeCell ref="A35:D35"/>
    <mergeCell ref="A33:D33"/>
    <mergeCell ref="A34:D34"/>
    <mergeCell ref="A42:D42"/>
    <mergeCell ref="A41:D41"/>
    <mergeCell ref="A37:D37"/>
    <mergeCell ref="A39:D39"/>
    <mergeCell ref="A38:D38"/>
    <mergeCell ref="A40:D40"/>
    <mergeCell ref="A32:D32"/>
    <mergeCell ref="A30:D30"/>
    <mergeCell ref="A31:D31"/>
    <mergeCell ref="A48:D48"/>
    <mergeCell ref="A53:D53"/>
    <mergeCell ref="F53:G53"/>
    <mergeCell ref="A55:D55"/>
    <mergeCell ref="F55:G55"/>
    <mergeCell ref="F54:G54"/>
    <mergeCell ref="F52:G52"/>
    <mergeCell ref="A62:D62"/>
    <mergeCell ref="F62:G62"/>
    <mergeCell ref="A52:D52"/>
    <mergeCell ref="A54:D54"/>
    <mergeCell ref="A59:D59"/>
    <mergeCell ref="A63:D63"/>
    <mergeCell ref="F63:G63"/>
    <mergeCell ref="A65:D65"/>
    <mergeCell ref="F65:G65"/>
    <mergeCell ref="F56:G56"/>
    <mergeCell ref="A57:D57"/>
    <mergeCell ref="F57:G57"/>
    <mergeCell ref="A58:D58"/>
    <mergeCell ref="F58:G58"/>
    <mergeCell ref="A60:D60"/>
    <mergeCell ref="F60:G60"/>
    <mergeCell ref="A61:D61"/>
    <mergeCell ref="F61:G61"/>
    <mergeCell ref="A64:D64"/>
    <mergeCell ref="A72:D72"/>
    <mergeCell ref="F72:G72"/>
    <mergeCell ref="A73:D73"/>
    <mergeCell ref="F73:G73"/>
    <mergeCell ref="A75:D75"/>
    <mergeCell ref="F75:G75"/>
    <mergeCell ref="A76:D76"/>
    <mergeCell ref="F76:G76"/>
    <mergeCell ref="A67:D67"/>
    <mergeCell ref="F67:G67"/>
    <mergeCell ref="A68:D68"/>
    <mergeCell ref="F68:G68"/>
    <mergeCell ref="A70:D70"/>
    <mergeCell ref="F70:G70"/>
    <mergeCell ref="A71:D71"/>
    <mergeCell ref="F71:G71"/>
  </mergeCells>
  <pageMargins left="0.7" right="0.7" top="0.75" bottom="0.75" header="0.3" footer="0.3"/>
  <pageSetup orientation="portrait" r:id="rId1"/>
  <headerFooter differentFirst="1">
    <oddHeader>&amp;C&amp;16DOOSAN INFACORE CONSTRUCTION EQUIPMENT PRICE PAGES</oddHeader>
    <oddFooter>&amp;C&amp;9Doosan Infracore Construction Equipment 
2905 Shawnee Industrial Way Suwanee, GA 30024 USA</oddFooter>
    <firstHeader>&amp;C&amp;16DOOSAN INFRACORE CONSTRUCTION EQUIPMENT PRICE PAGES</firstHeader>
    <firstFooter>&amp;C&amp;9Doosan Infracore Construction Equipment 
2905 Shawnee Industrial Way Suwanee, GA 30024 USA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1"/>
  <sheetViews>
    <sheetView view="pageLayout" zoomScaleNormal="100" workbookViewId="0">
      <selection activeCell="A18" sqref="A18:C18"/>
    </sheetView>
  </sheetViews>
  <sheetFormatPr defaultRowHeight="15" x14ac:dyDescent="0.25"/>
  <cols>
    <col min="1" max="1" width="9.140625" customWidth="1"/>
    <col min="2" max="2" width="20" customWidth="1"/>
    <col min="3" max="3" width="11.7109375" customWidth="1"/>
    <col min="4" max="4" width="9.85546875" customWidth="1"/>
    <col min="6" max="6" width="10.7109375" customWidth="1"/>
    <col min="7" max="7" width="5.85546875" customWidth="1"/>
    <col min="8" max="8" width="6.7109375" customWidth="1"/>
    <col min="9" max="9" width="9.140625" hidden="1" customWidth="1"/>
    <col min="10" max="10" width="0" hidden="1" customWidth="1"/>
  </cols>
  <sheetData>
    <row r="1" spans="1:8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3.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4.25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431" t="s">
        <v>172</v>
      </c>
      <c r="B8" s="432"/>
      <c r="C8" s="432"/>
      <c r="D8" s="433" t="s">
        <v>173</v>
      </c>
      <c r="E8" s="432"/>
      <c r="F8" s="141" t="s">
        <v>174</v>
      </c>
      <c r="G8" s="596" t="s">
        <v>751</v>
      </c>
      <c r="H8" s="597"/>
    </row>
    <row r="9" spans="1:8" ht="15.75" thickBot="1" x14ac:dyDescent="0.3">
      <c r="A9" s="446" t="s">
        <v>678</v>
      </c>
      <c r="B9" s="447"/>
      <c r="C9" s="447"/>
      <c r="D9" s="447"/>
      <c r="E9" s="447"/>
      <c r="F9" s="132">
        <f xml:space="preserve"> 'Price Index'!G13</f>
        <v>0.18</v>
      </c>
      <c r="G9" s="448">
        <f>SUM('Price Index'!F110-'Price Index'!F110*'Price Index'!G13:H13)</f>
        <v>505146.81399999995</v>
      </c>
      <c r="H9" s="449"/>
    </row>
    <row r="10" spans="1:8" ht="15.75" thickBot="1" x14ac:dyDescent="0.3"/>
    <row r="11" spans="1:8" ht="15.75" x14ac:dyDescent="0.25">
      <c r="A11" s="436" t="s">
        <v>175</v>
      </c>
      <c r="B11" s="437"/>
      <c r="C11" s="437"/>
      <c r="D11" s="437"/>
      <c r="E11" s="130"/>
      <c r="F11" s="130"/>
      <c r="G11" s="130"/>
      <c r="H11" s="131"/>
    </row>
    <row r="12" spans="1:8" x14ac:dyDescent="0.25">
      <c r="A12" s="438" t="s">
        <v>709</v>
      </c>
      <c r="B12" s="439"/>
      <c r="C12" s="439"/>
      <c r="D12" s="152"/>
      <c r="E12" s="444" t="s">
        <v>708</v>
      </c>
      <c r="F12" s="444"/>
      <c r="G12" s="444"/>
      <c r="H12" s="445"/>
    </row>
    <row r="13" spans="1:8" ht="15" hidden="1" customHeight="1" x14ac:dyDescent="0.25">
      <c r="A13" s="442"/>
      <c r="B13" s="443"/>
      <c r="C13" s="443"/>
      <c r="D13" s="136"/>
      <c r="E13" s="444"/>
      <c r="F13" s="444"/>
      <c r="G13" s="444"/>
      <c r="H13" s="445"/>
    </row>
    <row r="14" spans="1:8" ht="15" hidden="1" customHeight="1" x14ac:dyDescent="0.25">
      <c r="A14" s="442"/>
      <c r="B14" s="443"/>
      <c r="C14" s="443"/>
      <c r="D14" s="152"/>
      <c r="E14" s="444"/>
      <c r="F14" s="444"/>
      <c r="G14" s="444"/>
      <c r="H14" s="445"/>
    </row>
    <row r="15" spans="1:8" ht="15" hidden="1" customHeight="1" x14ac:dyDescent="0.25">
      <c r="A15" s="442"/>
      <c r="B15" s="443"/>
      <c r="C15" s="443"/>
      <c r="D15" s="138"/>
      <c r="E15" s="444"/>
      <c r="F15" s="444"/>
      <c r="G15" s="444"/>
      <c r="H15" s="445"/>
    </row>
    <row r="16" spans="1:8" ht="15" hidden="1" customHeight="1" x14ac:dyDescent="0.25">
      <c r="A16" s="442"/>
      <c r="B16" s="443"/>
      <c r="C16" s="443"/>
      <c r="D16" s="136"/>
      <c r="E16" s="444"/>
      <c r="F16" s="444"/>
      <c r="G16" s="444"/>
      <c r="H16" s="445"/>
    </row>
    <row r="17" spans="1:10" ht="15" hidden="1" customHeight="1" x14ac:dyDescent="0.25">
      <c r="A17" s="442"/>
      <c r="B17" s="443"/>
      <c r="C17" s="443"/>
      <c r="D17" s="138"/>
      <c r="E17" s="444"/>
      <c r="F17" s="444"/>
      <c r="G17" s="444"/>
      <c r="H17" s="445"/>
    </row>
    <row r="18" spans="1:10" ht="15.75" thickBot="1" x14ac:dyDescent="0.3">
      <c r="A18" s="465"/>
      <c r="B18" s="466"/>
      <c r="C18" s="466"/>
      <c r="D18" s="139"/>
      <c r="E18" s="467"/>
      <c r="F18" s="467"/>
      <c r="G18" s="467"/>
      <c r="H18" s="468"/>
    </row>
    <row r="19" spans="1:10" x14ac:dyDescent="0.25">
      <c r="A19" s="123"/>
      <c r="B19" s="123"/>
      <c r="C19" s="123"/>
      <c r="D19" s="123"/>
      <c r="E19" s="123"/>
      <c r="F19" s="128"/>
      <c r="G19" s="124"/>
      <c r="H19" s="124"/>
    </row>
    <row r="20" spans="1:10" ht="15.75" thickBot="1" x14ac:dyDescent="0.3">
      <c r="A20" s="450"/>
      <c r="B20" s="450"/>
      <c r="C20" s="450"/>
      <c r="D20" s="450"/>
      <c r="E20" s="450"/>
      <c r="F20" s="450"/>
      <c r="G20" s="450"/>
      <c r="H20" s="450"/>
    </row>
    <row r="21" spans="1:10" x14ac:dyDescent="0.25">
      <c r="A21" s="451" t="s">
        <v>205</v>
      </c>
      <c r="B21" s="452"/>
      <c r="C21" s="844" t="s">
        <v>234</v>
      </c>
      <c r="D21" s="457" t="s">
        <v>172</v>
      </c>
      <c r="E21" s="458"/>
      <c r="F21" s="452"/>
      <c r="G21" s="461" t="s">
        <v>751</v>
      </c>
      <c r="H21" s="462"/>
    </row>
    <row r="22" spans="1:10" ht="15.75" thickBot="1" x14ac:dyDescent="0.3">
      <c r="A22" s="453"/>
      <c r="B22" s="454"/>
      <c r="C22" s="845"/>
      <c r="D22" s="459"/>
      <c r="E22" s="460"/>
      <c r="F22" s="454"/>
      <c r="G22" s="534"/>
      <c r="H22" s="535"/>
    </row>
    <row r="23" spans="1:10" x14ac:dyDescent="0.25">
      <c r="A23" s="658" t="s">
        <v>646</v>
      </c>
      <c r="B23" s="659" t="s">
        <v>646</v>
      </c>
      <c r="C23" s="216" t="s">
        <v>647</v>
      </c>
      <c r="D23" s="645" t="s">
        <v>1188</v>
      </c>
      <c r="E23" s="645" t="s">
        <v>1188</v>
      </c>
      <c r="F23" s="645" t="s">
        <v>1188</v>
      </c>
      <c r="G23" s="818">
        <f>SUM(I23-I23*J23)</f>
        <v>892.16</v>
      </c>
      <c r="H23" s="819"/>
      <c r="I23" s="253">
        <v>1088</v>
      </c>
      <c r="J23" s="146">
        <f xml:space="preserve"> F9</f>
        <v>0.18</v>
      </c>
    </row>
    <row r="24" spans="1:10" x14ac:dyDescent="0.25">
      <c r="A24" s="643" t="s">
        <v>648</v>
      </c>
      <c r="B24" s="644" t="s">
        <v>648</v>
      </c>
      <c r="C24" s="214" t="s">
        <v>649</v>
      </c>
      <c r="D24" s="505" t="s">
        <v>650</v>
      </c>
      <c r="E24" s="505" t="s">
        <v>650</v>
      </c>
      <c r="F24" s="505" t="s">
        <v>650</v>
      </c>
      <c r="G24" s="493">
        <f>SUM(I24-I24*J24)</f>
        <v>168.1</v>
      </c>
      <c r="H24" s="577"/>
      <c r="I24" s="255">
        <v>205</v>
      </c>
      <c r="J24" s="146">
        <f xml:space="preserve"> J23</f>
        <v>0.18</v>
      </c>
    </row>
    <row r="25" spans="1:10" ht="15" customHeight="1" x14ac:dyDescent="0.25">
      <c r="A25" s="643" t="s">
        <v>651</v>
      </c>
      <c r="B25" s="644" t="s">
        <v>651</v>
      </c>
      <c r="C25" s="214" t="s">
        <v>652</v>
      </c>
      <c r="D25" s="505" t="s">
        <v>0</v>
      </c>
      <c r="E25" s="505" t="s">
        <v>0</v>
      </c>
      <c r="F25" s="505" t="s">
        <v>0</v>
      </c>
      <c r="G25" s="493">
        <f t="shared" ref="G25:G41" si="0">SUM(I25-I25*J25)</f>
        <v>382.94</v>
      </c>
      <c r="H25" s="577"/>
      <c r="I25" s="255">
        <v>467</v>
      </c>
      <c r="J25" s="146">
        <f xml:space="preserve"> J24</f>
        <v>0.18</v>
      </c>
    </row>
    <row r="26" spans="1:10" ht="15" customHeight="1" x14ac:dyDescent="0.25">
      <c r="A26" s="643" t="s">
        <v>656</v>
      </c>
      <c r="B26" s="644" t="s">
        <v>656</v>
      </c>
      <c r="C26" s="214" t="s">
        <v>657</v>
      </c>
      <c r="D26" s="505" t="s">
        <v>1189</v>
      </c>
      <c r="E26" s="505" t="s">
        <v>1189</v>
      </c>
      <c r="F26" s="505" t="s">
        <v>1189</v>
      </c>
      <c r="G26" s="493">
        <f t="shared" si="0"/>
        <v>-4373.0600000000004</v>
      </c>
      <c r="H26" s="577"/>
      <c r="I26" s="254">
        <v>-5333</v>
      </c>
      <c r="J26" s="146">
        <f t="shared" ref="J26:J41" si="1" xml:space="preserve"> J25</f>
        <v>0.18</v>
      </c>
    </row>
    <row r="27" spans="1:10" ht="15" customHeight="1" x14ac:dyDescent="0.25">
      <c r="A27" s="643" t="s">
        <v>656</v>
      </c>
      <c r="B27" s="644" t="s">
        <v>656</v>
      </c>
      <c r="C27" s="214" t="s">
        <v>1190</v>
      </c>
      <c r="D27" s="505" t="s">
        <v>1191</v>
      </c>
      <c r="E27" s="505" t="s">
        <v>1191</v>
      </c>
      <c r="F27" s="505" t="s">
        <v>1191</v>
      </c>
      <c r="G27" s="493">
        <f t="shared" si="0"/>
        <v>0</v>
      </c>
      <c r="H27" s="577"/>
      <c r="I27" s="255">
        <v>0</v>
      </c>
      <c r="J27" s="146">
        <f t="shared" si="1"/>
        <v>0.18</v>
      </c>
    </row>
    <row r="28" spans="1:10" ht="15" customHeight="1" x14ac:dyDescent="0.25">
      <c r="A28" s="924" t="s">
        <v>660</v>
      </c>
      <c r="B28" s="833" t="s">
        <v>660</v>
      </c>
      <c r="C28" s="215" t="s">
        <v>657</v>
      </c>
      <c r="D28" s="816" t="s">
        <v>1193</v>
      </c>
      <c r="E28" s="816" t="s">
        <v>1193</v>
      </c>
      <c r="F28" s="816" t="s">
        <v>1193</v>
      </c>
      <c r="G28" s="493">
        <f t="shared" si="0"/>
        <v>-9963</v>
      </c>
      <c r="H28" s="577"/>
      <c r="I28" s="254">
        <v>-12150</v>
      </c>
      <c r="J28" s="146">
        <f t="shared" si="1"/>
        <v>0.18</v>
      </c>
    </row>
    <row r="29" spans="1:10" ht="15" customHeight="1" x14ac:dyDescent="0.25">
      <c r="A29" s="924" t="s">
        <v>662</v>
      </c>
      <c r="B29" s="833" t="s">
        <v>662</v>
      </c>
      <c r="C29" s="215" t="s">
        <v>663</v>
      </c>
      <c r="D29" s="816" t="s">
        <v>664</v>
      </c>
      <c r="E29" s="816" t="s">
        <v>664</v>
      </c>
      <c r="F29" s="816" t="s">
        <v>664</v>
      </c>
      <c r="G29" s="493">
        <f t="shared" si="0"/>
        <v>637.14</v>
      </c>
      <c r="H29" s="577"/>
      <c r="I29" s="255">
        <v>777</v>
      </c>
      <c r="J29" s="146">
        <f t="shared" si="1"/>
        <v>0.18</v>
      </c>
    </row>
    <row r="30" spans="1:10" ht="15" customHeight="1" x14ac:dyDescent="0.25">
      <c r="A30" s="924" t="s">
        <v>665</v>
      </c>
      <c r="B30" s="833" t="s">
        <v>665</v>
      </c>
      <c r="C30" s="215" t="s">
        <v>666</v>
      </c>
      <c r="D30" s="816" t="s">
        <v>1197</v>
      </c>
      <c r="E30" s="816" t="s">
        <v>1197</v>
      </c>
      <c r="F30" s="816" t="s">
        <v>1197</v>
      </c>
      <c r="G30" s="493">
        <f t="shared" si="0"/>
        <v>4649.3999999999996</v>
      </c>
      <c r="H30" s="577"/>
      <c r="I30" s="254">
        <v>5670</v>
      </c>
      <c r="J30" s="146">
        <f t="shared" si="1"/>
        <v>0.18</v>
      </c>
    </row>
    <row r="31" spans="1:10" ht="15" customHeight="1" x14ac:dyDescent="0.25">
      <c r="A31" s="924" t="s">
        <v>669</v>
      </c>
      <c r="B31" s="833" t="s">
        <v>669</v>
      </c>
      <c r="C31" s="215" t="s">
        <v>1220</v>
      </c>
      <c r="D31" s="816" t="s">
        <v>1221</v>
      </c>
      <c r="E31" s="816" t="s">
        <v>1221</v>
      </c>
      <c r="F31" s="816" t="s">
        <v>1221</v>
      </c>
      <c r="G31" s="493">
        <f t="shared" si="0"/>
        <v>824.1</v>
      </c>
      <c r="H31" s="577"/>
      <c r="I31" s="254">
        <v>1005</v>
      </c>
      <c r="J31" s="146">
        <f t="shared" si="1"/>
        <v>0.18</v>
      </c>
    </row>
    <row r="32" spans="1:10" ht="15" customHeight="1" x14ac:dyDescent="0.25">
      <c r="A32" s="924" t="s">
        <v>669</v>
      </c>
      <c r="B32" s="833" t="s">
        <v>669</v>
      </c>
      <c r="C32" s="215" t="s">
        <v>670</v>
      </c>
      <c r="D32" s="816" t="s">
        <v>1222</v>
      </c>
      <c r="E32" s="816" t="s">
        <v>1222</v>
      </c>
      <c r="F32" s="816" t="s">
        <v>1222</v>
      </c>
      <c r="G32" s="493">
        <f t="shared" si="0"/>
        <v>0</v>
      </c>
      <c r="H32" s="577"/>
      <c r="I32" s="255">
        <v>0</v>
      </c>
      <c r="J32" s="146">
        <f t="shared" si="1"/>
        <v>0.18</v>
      </c>
    </row>
    <row r="33" spans="1:10" ht="15" customHeight="1" x14ac:dyDescent="0.25">
      <c r="A33" s="924" t="s">
        <v>1200</v>
      </c>
      <c r="B33" s="833" t="s">
        <v>1200</v>
      </c>
      <c r="C33" s="215" t="s">
        <v>674</v>
      </c>
      <c r="D33" s="816" t="s">
        <v>1201</v>
      </c>
      <c r="E33" s="816" t="s">
        <v>1201</v>
      </c>
      <c r="F33" s="816" t="s">
        <v>1201</v>
      </c>
      <c r="G33" s="493">
        <f t="shared" si="0"/>
        <v>522.34</v>
      </c>
      <c r="H33" s="577"/>
      <c r="I33" s="255">
        <v>637</v>
      </c>
      <c r="J33" s="146">
        <f t="shared" si="1"/>
        <v>0.18</v>
      </c>
    </row>
    <row r="34" spans="1:10" ht="15" customHeight="1" x14ac:dyDescent="0.25">
      <c r="A34" s="924" t="s">
        <v>1202</v>
      </c>
      <c r="B34" s="833" t="s">
        <v>1202</v>
      </c>
      <c r="C34" s="215" t="s">
        <v>674</v>
      </c>
      <c r="D34" s="816" t="s">
        <v>1203</v>
      </c>
      <c r="E34" s="816" t="s">
        <v>1203</v>
      </c>
      <c r="F34" s="816" t="s">
        <v>1203</v>
      </c>
      <c r="G34" s="493">
        <f t="shared" si="0"/>
        <v>1499.78</v>
      </c>
      <c r="H34" s="577"/>
      <c r="I34" s="254">
        <v>1829</v>
      </c>
      <c r="J34" s="146">
        <f t="shared" si="1"/>
        <v>0.18</v>
      </c>
    </row>
    <row r="35" spans="1:10" ht="15" customHeight="1" x14ac:dyDescent="0.25">
      <c r="A35" s="924" t="s">
        <v>1204</v>
      </c>
      <c r="B35" s="833" t="s">
        <v>1204</v>
      </c>
      <c r="C35" s="220" t="s">
        <v>674</v>
      </c>
      <c r="D35" s="816" t="s">
        <v>675</v>
      </c>
      <c r="E35" s="816" t="s">
        <v>675</v>
      </c>
      <c r="F35" s="816" t="s">
        <v>675</v>
      </c>
      <c r="G35" s="493">
        <f t="shared" si="0"/>
        <v>177.12</v>
      </c>
      <c r="H35" s="577"/>
      <c r="I35" s="255">
        <v>216</v>
      </c>
      <c r="J35" s="146">
        <f t="shared" si="1"/>
        <v>0.18</v>
      </c>
    </row>
    <row r="36" spans="1:10" ht="15" customHeight="1" x14ac:dyDescent="0.25">
      <c r="A36" s="924" t="s">
        <v>1205</v>
      </c>
      <c r="B36" s="833" t="s">
        <v>1205</v>
      </c>
      <c r="C36" s="220" t="s">
        <v>1223</v>
      </c>
      <c r="D36" s="816" t="s">
        <v>1224</v>
      </c>
      <c r="E36" s="816" t="s">
        <v>1224</v>
      </c>
      <c r="F36" s="816" t="s">
        <v>1224</v>
      </c>
      <c r="G36" s="493">
        <f t="shared" si="0"/>
        <v>39450.199999999997</v>
      </c>
      <c r="H36" s="577"/>
      <c r="I36" s="254">
        <v>48110</v>
      </c>
      <c r="J36" s="146">
        <f t="shared" si="1"/>
        <v>0.18</v>
      </c>
    </row>
    <row r="37" spans="1:10" ht="15" customHeight="1" x14ac:dyDescent="0.25">
      <c r="A37" s="924" t="s">
        <v>1205</v>
      </c>
      <c r="B37" s="833" t="s">
        <v>1205</v>
      </c>
      <c r="C37" s="215" t="s">
        <v>1225</v>
      </c>
      <c r="D37" s="816" t="s">
        <v>1226</v>
      </c>
      <c r="E37" s="816" t="s">
        <v>1226</v>
      </c>
      <c r="F37" s="816" t="s">
        <v>1226</v>
      </c>
      <c r="G37" s="493">
        <f t="shared" si="0"/>
        <v>0</v>
      </c>
      <c r="H37" s="577"/>
      <c r="I37" s="255">
        <v>0</v>
      </c>
      <c r="J37" s="146">
        <f t="shared" si="1"/>
        <v>0.18</v>
      </c>
    </row>
    <row r="38" spans="1:10" ht="15" customHeight="1" x14ac:dyDescent="0.25">
      <c r="A38" s="924" t="s">
        <v>1205</v>
      </c>
      <c r="B38" s="833" t="s">
        <v>1205</v>
      </c>
      <c r="C38" s="215" t="s">
        <v>1213</v>
      </c>
      <c r="D38" s="816" t="s">
        <v>1227</v>
      </c>
      <c r="E38" s="816" t="s">
        <v>1227</v>
      </c>
      <c r="F38" s="816" t="s">
        <v>1227</v>
      </c>
      <c r="G38" s="493">
        <f t="shared" si="0"/>
        <v>1290.68</v>
      </c>
      <c r="H38" s="577"/>
      <c r="I38" s="254">
        <v>1574</v>
      </c>
      <c r="J38" s="146">
        <f t="shared" si="1"/>
        <v>0.18</v>
      </c>
    </row>
    <row r="39" spans="1:10" ht="15" customHeight="1" x14ac:dyDescent="0.25">
      <c r="A39" s="924" t="s">
        <v>1205</v>
      </c>
      <c r="B39" s="833" t="s">
        <v>1205</v>
      </c>
      <c r="C39" s="215" t="s">
        <v>1215</v>
      </c>
      <c r="D39" s="816" t="s">
        <v>1228</v>
      </c>
      <c r="E39" s="816" t="s">
        <v>1228</v>
      </c>
      <c r="F39" s="816" t="s">
        <v>1228</v>
      </c>
      <c r="G39" s="493">
        <f t="shared" si="0"/>
        <v>2261.56</v>
      </c>
      <c r="H39" s="577"/>
      <c r="I39" s="254">
        <v>2758</v>
      </c>
      <c r="J39" s="146">
        <f t="shared" si="1"/>
        <v>0.18</v>
      </c>
    </row>
    <row r="40" spans="1:10" ht="15.75" customHeight="1" x14ac:dyDescent="0.25">
      <c r="A40" s="924" t="s">
        <v>1217</v>
      </c>
      <c r="B40" s="833" t="s">
        <v>1217</v>
      </c>
      <c r="C40" s="220" t="s">
        <v>1229</v>
      </c>
      <c r="D40" s="816" t="s">
        <v>1230</v>
      </c>
      <c r="E40" s="816" t="s">
        <v>1230</v>
      </c>
      <c r="F40" s="816" t="s">
        <v>1230</v>
      </c>
      <c r="G40" s="493">
        <f t="shared" si="0"/>
        <v>0</v>
      </c>
      <c r="H40" s="577"/>
      <c r="I40" s="255">
        <v>0</v>
      </c>
      <c r="J40" s="146">
        <f t="shared" si="1"/>
        <v>0.18</v>
      </c>
    </row>
    <row r="41" spans="1:10" ht="15.75" thickBot="1" x14ac:dyDescent="0.3">
      <c r="A41" s="831"/>
      <c r="B41" s="833"/>
      <c r="C41" s="215" t="s">
        <v>1231</v>
      </c>
      <c r="D41" s="816" t="s">
        <v>1232</v>
      </c>
      <c r="E41" s="816" t="s">
        <v>1232</v>
      </c>
      <c r="F41" s="816" t="s">
        <v>1232</v>
      </c>
      <c r="G41" s="493">
        <f t="shared" si="0"/>
        <v>0</v>
      </c>
      <c r="H41" s="577"/>
      <c r="I41" s="256">
        <v>0</v>
      </c>
      <c r="J41" s="146">
        <f t="shared" si="1"/>
        <v>0.18</v>
      </c>
    </row>
  </sheetData>
  <mergeCells count="88">
    <mergeCell ref="A38:B38"/>
    <mergeCell ref="D38:F38"/>
    <mergeCell ref="G38:H38"/>
    <mergeCell ref="A39:B39"/>
    <mergeCell ref="D39:F39"/>
    <mergeCell ref="G39:H39"/>
    <mergeCell ref="A40:B40"/>
    <mergeCell ref="D40:F40"/>
    <mergeCell ref="G40:H40"/>
    <mergeCell ref="A41:B41"/>
    <mergeCell ref="D41:F41"/>
    <mergeCell ref="G41:H41"/>
    <mergeCell ref="A34:B34"/>
    <mergeCell ref="D34:F34"/>
    <mergeCell ref="G34:H34"/>
    <mergeCell ref="A35:B35"/>
    <mergeCell ref="D35:F35"/>
    <mergeCell ref="G35:H35"/>
    <mergeCell ref="A36:B36"/>
    <mergeCell ref="D36:F36"/>
    <mergeCell ref="G36:H36"/>
    <mergeCell ref="A37:B37"/>
    <mergeCell ref="D37:F37"/>
    <mergeCell ref="G37:H37"/>
    <mergeCell ref="A32:B32"/>
    <mergeCell ref="D32:F32"/>
    <mergeCell ref="G32:H32"/>
    <mergeCell ref="A33:B33"/>
    <mergeCell ref="D33:F33"/>
    <mergeCell ref="G33:H33"/>
    <mergeCell ref="A31:B31"/>
    <mergeCell ref="D31:F31"/>
    <mergeCell ref="G31:H31"/>
    <mergeCell ref="A29:B29"/>
    <mergeCell ref="D29:F29"/>
    <mergeCell ref="G29:H29"/>
    <mergeCell ref="A30:B30"/>
    <mergeCell ref="D30:F30"/>
    <mergeCell ref="G30:H30"/>
    <mergeCell ref="A25:B25"/>
    <mergeCell ref="D25:F25"/>
    <mergeCell ref="G25:H25"/>
    <mergeCell ref="A26:B26"/>
    <mergeCell ref="D26:F26"/>
    <mergeCell ref="G26:H26"/>
    <mergeCell ref="A27:B27"/>
    <mergeCell ref="D27:F27"/>
    <mergeCell ref="G27:H27"/>
    <mergeCell ref="A28:B28"/>
    <mergeCell ref="D28:F28"/>
    <mergeCell ref="G28:H28"/>
    <mergeCell ref="A20:D20"/>
    <mergeCell ref="E20:F20"/>
    <mergeCell ref="G20:H20"/>
    <mergeCell ref="A21:B22"/>
    <mergeCell ref="C21:C22"/>
    <mergeCell ref="D21:F22"/>
    <mergeCell ref="G21:H22"/>
    <mergeCell ref="A23:B23"/>
    <mergeCell ref="D23:F23"/>
    <mergeCell ref="G23:H23"/>
    <mergeCell ref="A24:B24"/>
    <mergeCell ref="D24:F24"/>
    <mergeCell ref="G24:H24"/>
    <mergeCell ref="A13:C13"/>
    <mergeCell ref="E13:H13"/>
    <mergeCell ref="A14:C14"/>
    <mergeCell ref="E14:H14"/>
    <mergeCell ref="A15:C15"/>
    <mergeCell ref="E15:H15"/>
    <mergeCell ref="A16:C16"/>
    <mergeCell ref="E16:H16"/>
    <mergeCell ref="A17:C17"/>
    <mergeCell ref="E17:H17"/>
    <mergeCell ref="A18:C18"/>
    <mergeCell ref="E18:H18"/>
    <mergeCell ref="D1:H2"/>
    <mergeCell ref="D4:H4"/>
    <mergeCell ref="D6:H6"/>
    <mergeCell ref="A8:C8"/>
    <mergeCell ref="D8:E8"/>
    <mergeCell ref="G8:H8"/>
    <mergeCell ref="A9:C9"/>
    <mergeCell ref="D9:E9"/>
    <mergeCell ref="G9:H9"/>
    <mergeCell ref="A11:D11"/>
    <mergeCell ref="A12:C12"/>
    <mergeCell ref="E12:H12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&amp;CDoosan Infracore Construction Equipment 
2905 Shawnee Industrial Way Suwanee, GA 30024 USA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3"/>
  <sheetViews>
    <sheetView view="pageLayout" topLeftCell="A10" zoomScaleNormal="100" workbookViewId="0">
      <selection activeCell="D5" sqref="D5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8" customWidth="1"/>
    <col min="7" max="7" width="5.85546875" customWidth="1"/>
    <col min="8" max="8" width="6.7109375" customWidth="1"/>
    <col min="9" max="11" width="9.140625" hidden="1" customWidth="1"/>
  </cols>
  <sheetData>
    <row r="1" spans="1:8" ht="15" customHeight="1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" customHeight="1" thickBot="1" x14ac:dyDescent="0.3">
      <c r="D2" s="391"/>
      <c r="E2" s="392"/>
      <c r="F2" s="392"/>
      <c r="G2" s="392"/>
      <c r="H2" s="393"/>
    </row>
    <row r="3" spans="1:8" ht="15" customHeight="1" thickBot="1" x14ac:dyDescent="0.3">
      <c r="D3" s="129"/>
      <c r="E3" s="129"/>
      <c r="F3" s="129"/>
      <c r="G3" s="129"/>
      <c r="H3" s="129"/>
    </row>
    <row r="4" spans="1:8" ht="15" customHeight="1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5" customHeight="1" thickBot="1" x14ac:dyDescent="0.3">
      <c r="D5" s="127"/>
      <c r="E5" s="127"/>
      <c r="F5" s="127"/>
      <c r="G5" s="127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23"/>
      <c r="B7" s="123"/>
      <c r="C7" s="123"/>
      <c r="D7" s="123"/>
      <c r="E7" s="123"/>
    </row>
    <row r="8" spans="1:8" ht="30" customHeight="1" x14ac:dyDescent="0.25">
      <c r="A8" s="431" t="s">
        <v>172</v>
      </c>
      <c r="B8" s="432"/>
      <c r="C8" s="432"/>
      <c r="D8" s="433" t="s">
        <v>173</v>
      </c>
      <c r="E8" s="432"/>
      <c r="F8" s="313" t="s">
        <v>174</v>
      </c>
      <c r="G8" s="434" t="s">
        <v>751</v>
      </c>
      <c r="H8" s="435"/>
    </row>
    <row r="9" spans="1:8" ht="25.5" customHeight="1" x14ac:dyDescent="0.25">
      <c r="A9" s="427" t="s">
        <v>722</v>
      </c>
      <c r="B9" s="428"/>
      <c r="C9" s="428"/>
      <c r="D9" s="428" t="s">
        <v>723</v>
      </c>
      <c r="E9" s="428"/>
      <c r="F9" s="158">
        <f xml:space="preserve"> 'Price Index'!G10:G10</f>
        <v>0.18</v>
      </c>
      <c r="G9" s="429">
        <f>SUM('Price Index'!F16-'Price Index'!F16*'Price Index'!G10)</f>
        <v>109174.68519999999</v>
      </c>
      <c r="H9" s="430"/>
    </row>
    <row r="10" spans="1:8" ht="25.5" customHeight="1" thickBot="1" x14ac:dyDescent="0.3">
      <c r="A10" s="446" t="s">
        <v>1239</v>
      </c>
      <c r="B10" s="447"/>
      <c r="C10" s="447"/>
      <c r="D10" s="447" t="s">
        <v>724</v>
      </c>
      <c r="E10" s="447"/>
      <c r="F10" s="132">
        <f xml:space="preserve"> 'Price Index'!G10:G10</f>
        <v>0.18</v>
      </c>
      <c r="G10" s="448">
        <f>SUM('Price Index'!F17-'Price Index'!F17*'Price Index'!G12)</f>
        <v>116119.83099999999</v>
      </c>
      <c r="H10" s="449"/>
    </row>
    <row r="11" spans="1:8" ht="15.75" thickBot="1" x14ac:dyDescent="0.3"/>
    <row r="12" spans="1:8" ht="15.75" x14ac:dyDescent="0.25">
      <c r="A12" s="436" t="s">
        <v>175</v>
      </c>
      <c r="B12" s="437"/>
      <c r="C12" s="437"/>
      <c r="D12" s="437"/>
      <c r="E12" s="130"/>
      <c r="F12" s="130"/>
      <c r="G12" s="130"/>
      <c r="H12" s="131"/>
    </row>
    <row r="13" spans="1:8" x14ac:dyDescent="0.25">
      <c r="A13" s="438" t="s">
        <v>753</v>
      </c>
      <c r="B13" s="439"/>
      <c r="C13" s="439"/>
      <c r="D13" s="232"/>
      <c r="E13" s="440" t="s">
        <v>752</v>
      </c>
      <c r="F13" s="440"/>
      <c r="G13" s="440"/>
      <c r="H13" s="441"/>
    </row>
    <row r="14" spans="1:8" x14ac:dyDescent="0.25">
      <c r="A14" s="442" t="s">
        <v>270</v>
      </c>
      <c r="B14" s="443"/>
      <c r="C14" s="443"/>
      <c r="D14" s="136"/>
      <c r="E14" s="444" t="s">
        <v>770</v>
      </c>
      <c r="F14" s="444"/>
      <c r="G14" s="444"/>
      <c r="H14" s="445"/>
    </row>
    <row r="15" spans="1:8" x14ac:dyDescent="0.25">
      <c r="A15" s="442" t="s">
        <v>271</v>
      </c>
      <c r="B15" s="443"/>
      <c r="C15" s="443"/>
      <c r="D15" s="232"/>
      <c r="E15" s="444" t="s">
        <v>754</v>
      </c>
      <c r="F15" s="444"/>
      <c r="G15" s="444"/>
      <c r="H15" s="445"/>
    </row>
    <row r="16" spans="1:8" x14ac:dyDescent="0.25">
      <c r="A16" s="231" t="s">
        <v>298</v>
      </c>
      <c r="B16" s="232"/>
      <c r="C16" s="232"/>
      <c r="D16" s="138"/>
      <c r="E16" s="444" t="s">
        <v>300</v>
      </c>
      <c r="F16" s="444"/>
      <c r="G16" s="444"/>
      <c r="H16" s="445"/>
    </row>
    <row r="17" spans="1:11" x14ac:dyDescent="0.25">
      <c r="A17" s="442" t="s">
        <v>273</v>
      </c>
      <c r="B17" s="443"/>
      <c r="C17" s="443"/>
      <c r="D17" s="136"/>
      <c r="E17" s="444" t="s">
        <v>279</v>
      </c>
      <c r="F17" s="444"/>
      <c r="G17" s="444"/>
      <c r="H17" s="445"/>
    </row>
    <row r="18" spans="1:11" x14ac:dyDescent="0.25">
      <c r="A18" s="442" t="s">
        <v>274</v>
      </c>
      <c r="B18" s="443"/>
      <c r="C18" s="443"/>
      <c r="D18" s="138"/>
      <c r="E18" s="444" t="s">
        <v>280</v>
      </c>
      <c r="F18" s="444"/>
      <c r="G18" s="444"/>
      <c r="H18" s="445"/>
    </row>
    <row r="19" spans="1:11" ht="15.75" thickBot="1" x14ac:dyDescent="0.3">
      <c r="A19" s="465" t="s">
        <v>275</v>
      </c>
      <c r="B19" s="466"/>
      <c r="C19" s="466"/>
      <c r="D19" s="139"/>
      <c r="E19" s="467" t="s">
        <v>281</v>
      </c>
      <c r="F19" s="467"/>
      <c r="G19" s="467"/>
      <c r="H19" s="468"/>
    </row>
    <row r="20" spans="1:11" x14ac:dyDescent="0.25">
      <c r="A20" s="123"/>
      <c r="B20" s="123"/>
      <c r="C20" s="123"/>
      <c r="D20" s="123"/>
      <c r="E20" s="123"/>
      <c r="F20" s="128"/>
      <c r="G20" s="124"/>
      <c r="H20" s="124"/>
    </row>
    <row r="21" spans="1:11" ht="15.75" thickBot="1" x14ac:dyDescent="0.3">
      <c r="A21" s="450"/>
      <c r="B21" s="450"/>
      <c r="C21" s="450"/>
      <c r="D21" s="450"/>
      <c r="E21" s="450"/>
      <c r="F21" s="450"/>
      <c r="G21" s="450"/>
      <c r="H21" s="450"/>
    </row>
    <row r="22" spans="1:11" ht="15" customHeight="1" x14ac:dyDescent="0.25">
      <c r="A22" s="451" t="s">
        <v>205</v>
      </c>
      <c r="B22" s="452"/>
      <c r="C22" s="455" t="s">
        <v>234</v>
      </c>
      <c r="D22" s="457" t="s">
        <v>172</v>
      </c>
      <c r="E22" s="458"/>
      <c r="F22" s="452"/>
      <c r="G22" s="461" t="s">
        <v>751</v>
      </c>
      <c r="H22" s="462"/>
    </row>
    <row r="23" spans="1:11" ht="15.75" customHeight="1" thickBot="1" x14ac:dyDescent="0.3">
      <c r="A23" s="453"/>
      <c r="B23" s="454"/>
      <c r="C23" s="456"/>
      <c r="D23" s="459"/>
      <c r="E23" s="460"/>
      <c r="F23" s="454"/>
      <c r="G23" s="463"/>
      <c r="H23" s="464"/>
    </row>
    <row r="24" spans="1:11" x14ac:dyDescent="0.25">
      <c r="A24" s="471" t="s">
        <v>725</v>
      </c>
      <c r="B24" s="473" t="s">
        <v>725</v>
      </c>
      <c r="C24" s="230" t="s">
        <v>176</v>
      </c>
      <c r="D24" s="471" t="s">
        <v>755</v>
      </c>
      <c r="E24" s="472" t="s">
        <v>755</v>
      </c>
      <c r="F24" s="473" t="s">
        <v>755</v>
      </c>
      <c r="G24" s="371">
        <f xml:space="preserve"> I24-I24*K24</f>
        <v>4784.7</v>
      </c>
      <c r="H24" s="371"/>
      <c r="I24" s="469">
        <v>5835</v>
      </c>
      <c r="J24" s="470">
        <v>5835</v>
      </c>
      <c r="K24" s="146">
        <f xml:space="preserve"> F9</f>
        <v>0.18</v>
      </c>
    </row>
    <row r="25" spans="1:11" x14ac:dyDescent="0.25">
      <c r="A25" s="471" t="s">
        <v>727</v>
      </c>
      <c r="B25" s="473" t="s">
        <v>727</v>
      </c>
      <c r="C25" s="230" t="s">
        <v>179</v>
      </c>
      <c r="D25" s="471" t="s">
        <v>180</v>
      </c>
      <c r="E25" s="472" t="s">
        <v>180</v>
      </c>
      <c r="F25" s="473" t="s">
        <v>180</v>
      </c>
      <c r="G25" s="371">
        <f t="shared" ref="G25:G39" si="0" xml:space="preserve"> I25-I25*K25</f>
        <v>1914.7</v>
      </c>
      <c r="H25" s="371"/>
      <c r="I25" s="474">
        <v>2335</v>
      </c>
      <c r="J25" s="475">
        <v>2335</v>
      </c>
      <c r="K25" s="146">
        <f xml:space="preserve"> K24</f>
        <v>0.18</v>
      </c>
    </row>
    <row r="26" spans="1:11" x14ac:dyDescent="0.25">
      <c r="A26" s="471" t="s">
        <v>728</v>
      </c>
      <c r="B26" s="473" t="s">
        <v>728</v>
      </c>
      <c r="C26" s="230" t="s">
        <v>183</v>
      </c>
      <c r="D26" s="471" t="s">
        <v>184</v>
      </c>
      <c r="E26" s="472" t="s">
        <v>184</v>
      </c>
      <c r="F26" s="473" t="s">
        <v>184</v>
      </c>
      <c r="G26" s="371">
        <f t="shared" si="0"/>
        <v>1820.4</v>
      </c>
      <c r="H26" s="371"/>
      <c r="I26" s="474">
        <v>2220</v>
      </c>
      <c r="J26" s="475">
        <v>2220</v>
      </c>
      <c r="K26" s="146">
        <f t="shared" ref="K26:K39" si="1" xml:space="preserve"> K25</f>
        <v>0.18</v>
      </c>
    </row>
    <row r="27" spans="1:11" x14ac:dyDescent="0.25">
      <c r="A27" s="471" t="s">
        <v>728</v>
      </c>
      <c r="B27" s="473" t="s">
        <v>728</v>
      </c>
      <c r="C27" s="230" t="s">
        <v>447</v>
      </c>
      <c r="D27" s="471" t="s">
        <v>448</v>
      </c>
      <c r="E27" s="472" t="s">
        <v>448</v>
      </c>
      <c r="F27" s="473" t="s">
        <v>448</v>
      </c>
      <c r="G27" s="371">
        <f t="shared" si="0"/>
        <v>5280.8</v>
      </c>
      <c r="H27" s="371"/>
      <c r="I27" s="474">
        <v>6440</v>
      </c>
      <c r="J27" s="475">
        <v>6440</v>
      </c>
      <c r="K27" s="146">
        <f t="shared" si="1"/>
        <v>0.18</v>
      </c>
    </row>
    <row r="28" spans="1:11" x14ac:dyDescent="0.25">
      <c r="A28" s="471" t="s">
        <v>728</v>
      </c>
      <c r="B28" s="473" t="s">
        <v>728</v>
      </c>
      <c r="C28" s="230" t="s">
        <v>729</v>
      </c>
      <c r="D28" s="471" t="s">
        <v>756</v>
      </c>
      <c r="E28" s="472" t="s">
        <v>756</v>
      </c>
      <c r="F28" s="473" t="s">
        <v>756</v>
      </c>
      <c r="G28" s="371">
        <f t="shared" si="0"/>
        <v>6027</v>
      </c>
      <c r="H28" s="371"/>
      <c r="I28" s="474">
        <v>7350</v>
      </c>
      <c r="J28" s="475">
        <v>7350</v>
      </c>
      <c r="K28" s="146">
        <f t="shared" si="1"/>
        <v>0.18</v>
      </c>
    </row>
    <row r="29" spans="1:11" x14ac:dyDescent="0.25">
      <c r="A29" s="471" t="s">
        <v>728</v>
      </c>
      <c r="B29" s="473" t="s">
        <v>728</v>
      </c>
      <c r="C29" s="230" t="s">
        <v>181</v>
      </c>
      <c r="D29" s="471" t="s">
        <v>757</v>
      </c>
      <c r="E29" s="472" t="s">
        <v>757</v>
      </c>
      <c r="F29" s="473" t="s">
        <v>757</v>
      </c>
      <c r="G29" s="371">
        <f t="shared" si="0"/>
        <v>5108.6000000000004</v>
      </c>
      <c r="H29" s="371"/>
      <c r="I29" s="474">
        <v>6230</v>
      </c>
      <c r="J29" s="475">
        <v>6230</v>
      </c>
      <c r="K29" s="146">
        <f t="shared" si="1"/>
        <v>0.18</v>
      </c>
    </row>
    <row r="30" spans="1:11" x14ac:dyDescent="0.25">
      <c r="A30" s="471" t="s">
        <v>728</v>
      </c>
      <c r="B30" s="473" t="s">
        <v>728</v>
      </c>
      <c r="C30" s="230" t="s">
        <v>236</v>
      </c>
      <c r="D30" s="471" t="s">
        <v>730</v>
      </c>
      <c r="E30" s="472" t="s">
        <v>730</v>
      </c>
      <c r="F30" s="473" t="s">
        <v>730</v>
      </c>
      <c r="G30" s="371">
        <f t="shared" si="0"/>
        <v>6027</v>
      </c>
      <c r="H30" s="371"/>
      <c r="I30" s="474">
        <v>7350</v>
      </c>
      <c r="J30" s="475">
        <v>7350</v>
      </c>
      <c r="K30" s="146">
        <f t="shared" si="1"/>
        <v>0.18</v>
      </c>
    </row>
    <row r="31" spans="1:11" x14ac:dyDescent="0.25">
      <c r="A31" s="471" t="s">
        <v>731</v>
      </c>
      <c r="B31" s="473" t="s">
        <v>731</v>
      </c>
      <c r="C31" s="230" t="s">
        <v>185</v>
      </c>
      <c r="D31" s="471" t="s">
        <v>758</v>
      </c>
      <c r="E31" s="472" t="s">
        <v>758</v>
      </c>
      <c r="F31" s="473" t="s">
        <v>758</v>
      </c>
      <c r="G31" s="371">
        <f t="shared" si="0"/>
        <v>1180.8</v>
      </c>
      <c r="H31" s="371"/>
      <c r="I31" s="474">
        <v>1440</v>
      </c>
      <c r="J31" s="475">
        <v>1440</v>
      </c>
      <c r="K31" s="146">
        <f t="shared" si="1"/>
        <v>0.18</v>
      </c>
    </row>
    <row r="32" spans="1:11" x14ac:dyDescent="0.25">
      <c r="A32" s="471" t="s">
        <v>189</v>
      </c>
      <c r="B32" s="473" t="s">
        <v>189</v>
      </c>
      <c r="C32" s="230" t="s">
        <v>190</v>
      </c>
      <c r="D32" s="471" t="s">
        <v>189</v>
      </c>
      <c r="E32" s="472" t="s">
        <v>189</v>
      </c>
      <c r="F32" s="473" t="s">
        <v>189</v>
      </c>
      <c r="G32" s="371">
        <f t="shared" si="0"/>
        <v>2488.6999999999998</v>
      </c>
      <c r="H32" s="371"/>
      <c r="I32" s="474">
        <v>3035</v>
      </c>
      <c r="J32" s="475">
        <v>3035</v>
      </c>
      <c r="K32" s="146">
        <f t="shared" si="1"/>
        <v>0.18</v>
      </c>
    </row>
    <row r="33" spans="1:11" x14ac:dyDescent="0.25">
      <c r="A33" s="471" t="s">
        <v>732</v>
      </c>
      <c r="B33" s="473" t="s">
        <v>732</v>
      </c>
      <c r="C33" s="230" t="s">
        <v>187</v>
      </c>
      <c r="D33" s="471" t="s">
        <v>188</v>
      </c>
      <c r="E33" s="472" t="s">
        <v>188</v>
      </c>
      <c r="F33" s="473" t="s">
        <v>188</v>
      </c>
      <c r="G33" s="371">
        <f t="shared" si="0"/>
        <v>1369.4</v>
      </c>
      <c r="H33" s="371"/>
      <c r="I33" s="474">
        <v>1670</v>
      </c>
      <c r="J33" s="475">
        <v>1670</v>
      </c>
      <c r="K33" s="146">
        <f t="shared" si="1"/>
        <v>0.18</v>
      </c>
    </row>
    <row r="34" spans="1:11" x14ac:dyDescent="0.25">
      <c r="A34" s="471" t="s">
        <v>733</v>
      </c>
      <c r="B34" s="473" t="s">
        <v>733</v>
      </c>
      <c r="C34" s="230" t="s">
        <v>191</v>
      </c>
      <c r="D34" s="471" t="s">
        <v>759</v>
      </c>
      <c r="E34" s="472" t="s">
        <v>759</v>
      </c>
      <c r="F34" s="473" t="s">
        <v>759</v>
      </c>
      <c r="G34" s="371">
        <f t="shared" si="0"/>
        <v>2870</v>
      </c>
      <c r="H34" s="371"/>
      <c r="I34" s="474">
        <v>3500</v>
      </c>
      <c r="J34" s="475">
        <v>3500</v>
      </c>
      <c r="K34" s="146">
        <f t="shared" si="1"/>
        <v>0.18</v>
      </c>
    </row>
    <row r="35" spans="1:11" x14ac:dyDescent="0.25">
      <c r="A35" s="471" t="s">
        <v>735</v>
      </c>
      <c r="B35" s="473" t="s">
        <v>735</v>
      </c>
      <c r="C35" s="230" t="s">
        <v>195</v>
      </c>
      <c r="D35" s="471" t="s">
        <v>196</v>
      </c>
      <c r="E35" s="472" t="s">
        <v>196</v>
      </c>
      <c r="F35" s="473" t="s">
        <v>196</v>
      </c>
      <c r="G35" s="371">
        <f t="shared" si="0"/>
        <v>287</v>
      </c>
      <c r="H35" s="371"/>
      <c r="I35" s="474">
        <v>350</v>
      </c>
      <c r="J35" s="475">
        <v>350</v>
      </c>
      <c r="K35" s="146">
        <f t="shared" si="1"/>
        <v>0.18</v>
      </c>
    </row>
    <row r="36" spans="1:11" x14ac:dyDescent="0.25">
      <c r="A36" s="471" t="s">
        <v>737</v>
      </c>
      <c r="B36" s="473" t="s">
        <v>737</v>
      </c>
      <c r="C36" s="230" t="s">
        <v>201</v>
      </c>
      <c r="D36" s="471" t="s">
        <v>202</v>
      </c>
      <c r="E36" s="472" t="s">
        <v>202</v>
      </c>
      <c r="F36" s="473" t="s">
        <v>202</v>
      </c>
      <c r="G36" s="371">
        <f t="shared" si="0"/>
        <v>1271</v>
      </c>
      <c r="H36" s="371"/>
      <c r="I36" s="474">
        <v>1550</v>
      </c>
      <c r="J36" s="475">
        <v>1550</v>
      </c>
      <c r="K36" s="146">
        <f t="shared" si="1"/>
        <v>0.18</v>
      </c>
    </row>
    <row r="37" spans="1:11" x14ac:dyDescent="0.25">
      <c r="A37" s="471" t="s">
        <v>736</v>
      </c>
      <c r="B37" s="473" t="s">
        <v>736</v>
      </c>
      <c r="C37" s="230" t="s">
        <v>489</v>
      </c>
      <c r="D37" s="471" t="s">
        <v>490</v>
      </c>
      <c r="E37" s="472" t="s">
        <v>490</v>
      </c>
      <c r="F37" s="473" t="s">
        <v>490</v>
      </c>
      <c r="G37" s="371">
        <f t="shared" si="0"/>
        <v>442.8</v>
      </c>
      <c r="H37" s="371"/>
      <c r="I37" s="474">
        <v>540</v>
      </c>
      <c r="J37" s="475">
        <v>540</v>
      </c>
      <c r="K37" s="146">
        <f t="shared" si="1"/>
        <v>0.18</v>
      </c>
    </row>
    <row r="38" spans="1:11" x14ac:dyDescent="0.25">
      <c r="A38" s="471" t="s">
        <v>197</v>
      </c>
      <c r="B38" s="473" t="s">
        <v>197</v>
      </c>
      <c r="C38" s="230" t="s">
        <v>198</v>
      </c>
      <c r="D38" s="471" t="s">
        <v>197</v>
      </c>
      <c r="E38" s="472" t="s">
        <v>197</v>
      </c>
      <c r="F38" s="473" t="s">
        <v>197</v>
      </c>
      <c r="G38" s="371">
        <f t="shared" si="0"/>
        <v>225.5</v>
      </c>
      <c r="H38" s="371"/>
      <c r="I38" s="476">
        <v>275</v>
      </c>
      <c r="J38" s="475"/>
      <c r="K38" s="146">
        <f t="shared" si="1"/>
        <v>0.18</v>
      </c>
    </row>
    <row r="39" spans="1:11" x14ac:dyDescent="0.25">
      <c r="A39" s="471" t="s">
        <v>738</v>
      </c>
      <c r="B39" s="473" t="s">
        <v>738</v>
      </c>
      <c r="C39" s="230" t="s">
        <v>203</v>
      </c>
      <c r="D39" s="471" t="s">
        <v>760</v>
      </c>
      <c r="E39" s="472" t="s">
        <v>760</v>
      </c>
      <c r="F39" s="473" t="s">
        <v>760</v>
      </c>
      <c r="G39" s="371">
        <f t="shared" si="0"/>
        <v>176.3</v>
      </c>
      <c r="H39" s="371"/>
      <c r="I39" s="474">
        <v>215</v>
      </c>
      <c r="J39" s="475">
        <v>215</v>
      </c>
      <c r="K39" s="146">
        <f t="shared" si="1"/>
        <v>0.18</v>
      </c>
    </row>
    <row r="40" spans="1:11" x14ac:dyDescent="0.25">
      <c r="A40" s="247"/>
      <c r="B40" s="247"/>
      <c r="C40" s="247"/>
      <c r="D40" s="247"/>
      <c r="E40" s="247"/>
      <c r="F40" s="247"/>
      <c r="G40" s="263"/>
      <c r="H40" s="263"/>
      <c r="I40" s="193"/>
      <c r="J40" s="193"/>
      <c r="K40" s="146"/>
    </row>
    <row r="41" spans="1:11" x14ac:dyDescent="0.25">
      <c r="A41" s="247"/>
      <c r="B41" s="247"/>
      <c r="C41" s="247"/>
      <c r="D41" s="247"/>
      <c r="E41" s="247"/>
      <c r="F41" s="247"/>
      <c r="G41" s="263"/>
      <c r="H41" s="263"/>
      <c r="I41" s="193"/>
      <c r="J41" s="193"/>
      <c r="K41" s="146"/>
    </row>
    <row r="42" spans="1:11" x14ac:dyDescent="0.25">
      <c r="A42" s="247"/>
      <c r="B42" s="247"/>
      <c r="C42" s="247"/>
      <c r="D42" s="247"/>
      <c r="E42" s="247"/>
      <c r="F42" s="247"/>
      <c r="G42" s="263"/>
      <c r="H42" s="263"/>
      <c r="I42" s="193"/>
      <c r="J42" s="193"/>
      <c r="K42" s="146"/>
    </row>
    <row r="43" spans="1:11" x14ac:dyDescent="0.25">
      <c r="A43" s="247"/>
      <c r="B43" s="247"/>
      <c r="C43" s="247"/>
      <c r="D43" s="247"/>
      <c r="E43" s="247"/>
      <c r="F43" s="247"/>
      <c r="G43" s="263"/>
      <c r="H43" s="263"/>
      <c r="I43" s="193"/>
      <c r="J43" s="193"/>
      <c r="K43" s="146"/>
    </row>
    <row r="44" spans="1:11" s="159" customFormat="1" ht="15" customHeight="1" x14ac:dyDescent="0.25"/>
    <row r="45" spans="1:11" s="159" customFormat="1" ht="15" customHeight="1" x14ac:dyDescent="0.25"/>
    <row r="46" spans="1:11" ht="15" customHeight="1" x14ac:dyDescent="0.25"/>
    <row r="47" spans="1:11" ht="1.5" customHeight="1" thickBot="1" x14ac:dyDescent="0.3">
      <c r="A47" s="125"/>
      <c r="B47" s="125"/>
      <c r="C47" s="125"/>
      <c r="D47" s="125"/>
      <c r="E47" s="125"/>
      <c r="F47" s="125"/>
      <c r="G47" s="145"/>
      <c r="H47" s="145"/>
    </row>
    <row r="48" spans="1:11" ht="15" customHeight="1" x14ac:dyDescent="0.25">
      <c r="A48" s="477" t="s">
        <v>227</v>
      </c>
      <c r="B48" s="478"/>
      <c r="C48" s="481" t="s">
        <v>234</v>
      </c>
      <c r="D48" s="483" t="s">
        <v>172</v>
      </c>
      <c r="E48" s="484"/>
      <c r="F48" s="485"/>
      <c r="G48" s="461" t="s">
        <v>751</v>
      </c>
      <c r="H48" s="462"/>
    </row>
    <row r="49" spans="1:11" ht="15.75" customHeight="1" thickBot="1" x14ac:dyDescent="0.3">
      <c r="A49" s="479"/>
      <c r="B49" s="480"/>
      <c r="C49" s="482"/>
      <c r="D49" s="486"/>
      <c r="E49" s="487"/>
      <c r="F49" s="488"/>
      <c r="G49" s="463"/>
      <c r="H49" s="464"/>
    </row>
    <row r="50" spans="1:11" ht="15" customHeight="1" x14ac:dyDescent="0.25">
      <c r="A50" s="489" t="s">
        <v>222</v>
      </c>
      <c r="B50" s="490" t="s">
        <v>222</v>
      </c>
      <c r="C50" s="264" t="s">
        <v>221</v>
      </c>
      <c r="D50" s="491" t="s">
        <v>222</v>
      </c>
      <c r="E50" s="491" t="s">
        <v>222</v>
      </c>
      <c r="F50" s="491" t="s">
        <v>222</v>
      </c>
      <c r="G50" s="492">
        <f>SUM(I50-I50*K50)</f>
        <v>104.00059999999999</v>
      </c>
      <c r="H50" s="492"/>
      <c r="I50" s="423">
        <v>126.83</v>
      </c>
      <c r="J50" s="424">
        <v>126.83</v>
      </c>
      <c r="K50" s="146">
        <f xml:space="preserve"> F9</f>
        <v>0.18</v>
      </c>
    </row>
    <row r="51" spans="1:11" ht="21.6" customHeight="1" x14ac:dyDescent="0.25">
      <c r="A51" s="489" t="s">
        <v>739</v>
      </c>
      <c r="B51" s="490" t="s">
        <v>739</v>
      </c>
      <c r="C51" s="264">
        <v>7203952</v>
      </c>
      <c r="D51" s="491" t="s">
        <v>739</v>
      </c>
      <c r="E51" s="491" t="s">
        <v>739</v>
      </c>
      <c r="F51" s="491" t="s">
        <v>739</v>
      </c>
      <c r="G51" s="492">
        <f t="shared" ref="G51:G73" si="2">SUM(I51-I51*K51)</f>
        <v>5662.1</v>
      </c>
      <c r="H51" s="492"/>
      <c r="I51" s="421">
        <v>6905</v>
      </c>
      <c r="J51" s="422">
        <v>6905</v>
      </c>
      <c r="K51" s="146">
        <f xml:space="preserve"> K50</f>
        <v>0.18</v>
      </c>
    </row>
    <row r="52" spans="1:11" ht="21.6" customHeight="1" x14ac:dyDescent="0.25">
      <c r="A52" s="489" t="s">
        <v>740</v>
      </c>
      <c r="B52" s="490" t="s">
        <v>740</v>
      </c>
      <c r="C52" s="264">
        <v>7225062</v>
      </c>
      <c r="D52" s="491" t="s">
        <v>740</v>
      </c>
      <c r="E52" s="491" t="s">
        <v>740</v>
      </c>
      <c r="F52" s="491" t="s">
        <v>740</v>
      </c>
      <c r="G52" s="492">
        <f t="shared" si="2"/>
        <v>6253.32</v>
      </c>
      <c r="H52" s="492"/>
      <c r="I52" s="304">
        <v>7626</v>
      </c>
      <c r="J52" s="305">
        <v>7626</v>
      </c>
      <c r="K52" s="146">
        <f t="shared" ref="K52:K73" si="3" xml:space="preserve"> K51</f>
        <v>0.18</v>
      </c>
    </row>
    <row r="53" spans="1:11" ht="21.6" customHeight="1" x14ac:dyDescent="0.25">
      <c r="A53" s="489" t="s">
        <v>741</v>
      </c>
      <c r="B53" s="490" t="s">
        <v>741</v>
      </c>
      <c r="C53" s="264">
        <v>7235394</v>
      </c>
      <c r="D53" s="491" t="s">
        <v>741</v>
      </c>
      <c r="E53" s="491" t="s">
        <v>741</v>
      </c>
      <c r="F53" s="491" t="s">
        <v>741</v>
      </c>
      <c r="G53" s="492">
        <f t="shared" si="2"/>
        <v>7974.5</v>
      </c>
      <c r="H53" s="492"/>
      <c r="I53" s="421">
        <v>9725</v>
      </c>
      <c r="J53" s="422">
        <v>9725</v>
      </c>
      <c r="K53" s="146">
        <f t="shared" si="3"/>
        <v>0.18</v>
      </c>
    </row>
    <row r="54" spans="1:11" ht="21.6" customHeight="1" x14ac:dyDescent="0.25">
      <c r="A54" s="489" t="s">
        <v>742</v>
      </c>
      <c r="B54" s="490" t="s">
        <v>742</v>
      </c>
      <c r="C54" s="264">
        <v>7235397</v>
      </c>
      <c r="D54" s="491" t="s">
        <v>742</v>
      </c>
      <c r="E54" s="491" t="s">
        <v>742</v>
      </c>
      <c r="F54" s="491" t="s">
        <v>742</v>
      </c>
      <c r="G54" s="492">
        <f t="shared" si="2"/>
        <v>7974.5</v>
      </c>
      <c r="H54" s="492"/>
      <c r="I54" s="425">
        <v>9725</v>
      </c>
      <c r="J54" s="426">
        <v>9725</v>
      </c>
      <c r="K54" s="146">
        <f t="shared" si="3"/>
        <v>0.18</v>
      </c>
    </row>
    <row r="55" spans="1:11" ht="21.6" customHeight="1" x14ac:dyDescent="0.25">
      <c r="A55" s="489" t="s">
        <v>743</v>
      </c>
      <c r="B55" s="490" t="s">
        <v>743</v>
      </c>
      <c r="C55" s="264">
        <v>7243007</v>
      </c>
      <c r="D55" s="491" t="s">
        <v>743</v>
      </c>
      <c r="E55" s="491" t="s">
        <v>743</v>
      </c>
      <c r="F55" s="491" t="s">
        <v>743</v>
      </c>
      <c r="G55" s="492">
        <f t="shared" si="2"/>
        <v>4264</v>
      </c>
      <c r="H55" s="492"/>
      <c r="I55" s="421">
        <v>5200</v>
      </c>
      <c r="J55" s="422">
        <v>5200</v>
      </c>
      <c r="K55" s="146">
        <f t="shared" si="3"/>
        <v>0.18</v>
      </c>
    </row>
    <row r="56" spans="1:11" ht="21.6" customHeight="1" x14ac:dyDescent="0.25">
      <c r="A56" s="489" t="s">
        <v>744</v>
      </c>
      <c r="B56" s="490" t="s">
        <v>744</v>
      </c>
      <c r="C56" s="264">
        <v>7243008</v>
      </c>
      <c r="D56" s="491" t="s">
        <v>744</v>
      </c>
      <c r="E56" s="491" t="s">
        <v>744</v>
      </c>
      <c r="F56" s="491" t="s">
        <v>744</v>
      </c>
      <c r="G56" s="492">
        <f t="shared" si="2"/>
        <v>4510</v>
      </c>
      <c r="H56" s="492"/>
      <c r="I56" s="425">
        <v>5500</v>
      </c>
      <c r="J56" s="426">
        <v>5500</v>
      </c>
      <c r="K56" s="146">
        <f t="shared" si="3"/>
        <v>0.18</v>
      </c>
    </row>
    <row r="57" spans="1:11" ht="21.6" customHeight="1" x14ac:dyDescent="0.25">
      <c r="A57" s="489" t="s">
        <v>745</v>
      </c>
      <c r="B57" s="490" t="s">
        <v>745</v>
      </c>
      <c r="C57" s="264">
        <v>7252314</v>
      </c>
      <c r="D57" s="491" t="s">
        <v>745</v>
      </c>
      <c r="E57" s="491" t="s">
        <v>745</v>
      </c>
      <c r="F57" s="491" t="s">
        <v>745</v>
      </c>
      <c r="G57" s="492">
        <f t="shared" si="2"/>
        <v>6253.32</v>
      </c>
      <c r="H57" s="492"/>
      <c r="I57" s="421">
        <v>7626</v>
      </c>
      <c r="J57" s="422">
        <v>7626</v>
      </c>
      <c r="K57" s="146">
        <f t="shared" si="3"/>
        <v>0.18</v>
      </c>
    </row>
    <row r="58" spans="1:11" ht="21.6" customHeight="1" x14ac:dyDescent="0.25">
      <c r="A58" s="489" t="s">
        <v>746</v>
      </c>
      <c r="B58" s="490" t="s">
        <v>746</v>
      </c>
      <c r="C58" s="264">
        <v>7252319</v>
      </c>
      <c r="D58" s="491" t="s">
        <v>746</v>
      </c>
      <c r="E58" s="491" t="s">
        <v>746</v>
      </c>
      <c r="F58" s="491" t="s">
        <v>746</v>
      </c>
      <c r="G58" s="492">
        <f t="shared" si="2"/>
        <v>6473.9</v>
      </c>
      <c r="H58" s="492"/>
      <c r="I58" s="425">
        <v>7895</v>
      </c>
      <c r="J58" s="426">
        <v>7895</v>
      </c>
      <c r="K58" s="146">
        <f t="shared" si="3"/>
        <v>0.18</v>
      </c>
    </row>
    <row r="59" spans="1:11" ht="21.6" customHeight="1" x14ac:dyDescent="0.25">
      <c r="A59" s="489" t="s">
        <v>747</v>
      </c>
      <c r="B59" s="490" t="s">
        <v>747</v>
      </c>
      <c r="C59" s="264">
        <v>7252321</v>
      </c>
      <c r="D59" s="491" t="s">
        <v>747</v>
      </c>
      <c r="E59" s="491" t="s">
        <v>747</v>
      </c>
      <c r="F59" s="491" t="s">
        <v>747</v>
      </c>
      <c r="G59" s="492">
        <f t="shared" si="2"/>
        <v>8634.6</v>
      </c>
      <c r="H59" s="492"/>
      <c r="I59" s="421">
        <v>10530</v>
      </c>
      <c r="J59" s="422">
        <v>10530</v>
      </c>
      <c r="K59" s="146">
        <f t="shared" si="3"/>
        <v>0.18</v>
      </c>
    </row>
    <row r="60" spans="1:11" ht="21.6" customHeight="1" x14ac:dyDescent="0.25">
      <c r="A60" s="489" t="s">
        <v>748</v>
      </c>
      <c r="B60" s="490" t="s">
        <v>748</v>
      </c>
      <c r="C60" s="264">
        <v>7252351</v>
      </c>
      <c r="D60" s="491" t="s">
        <v>748</v>
      </c>
      <c r="E60" s="491" t="s">
        <v>748</v>
      </c>
      <c r="F60" s="491" t="s">
        <v>748</v>
      </c>
      <c r="G60" s="492">
        <f t="shared" si="2"/>
        <v>5662.1</v>
      </c>
      <c r="H60" s="492"/>
      <c r="I60" s="425">
        <v>6905</v>
      </c>
      <c r="J60" s="426">
        <v>6905</v>
      </c>
      <c r="K60" s="146">
        <f t="shared" si="3"/>
        <v>0.18</v>
      </c>
    </row>
    <row r="61" spans="1:11" ht="21.6" customHeight="1" x14ac:dyDescent="0.25">
      <c r="A61" s="489" t="s">
        <v>749</v>
      </c>
      <c r="B61" s="490" t="s">
        <v>749</v>
      </c>
      <c r="C61" s="264">
        <v>7252357</v>
      </c>
      <c r="D61" s="491" t="s">
        <v>749</v>
      </c>
      <c r="E61" s="491" t="s">
        <v>749</v>
      </c>
      <c r="F61" s="491" t="s">
        <v>749</v>
      </c>
      <c r="G61" s="492">
        <f t="shared" si="2"/>
        <v>6473.9</v>
      </c>
      <c r="H61" s="492"/>
      <c r="I61" s="421">
        <v>7895</v>
      </c>
      <c r="J61" s="422">
        <v>7895</v>
      </c>
      <c r="K61" s="146">
        <f t="shared" si="3"/>
        <v>0.18</v>
      </c>
    </row>
    <row r="62" spans="1:11" ht="21.6" customHeight="1" x14ac:dyDescent="0.25">
      <c r="A62" s="489" t="s">
        <v>750</v>
      </c>
      <c r="B62" s="490" t="s">
        <v>750</v>
      </c>
      <c r="C62" s="264">
        <v>7252359</v>
      </c>
      <c r="D62" s="491" t="s">
        <v>750</v>
      </c>
      <c r="E62" s="491" t="s">
        <v>750</v>
      </c>
      <c r="F62" s="491" t="s">
        <v>750</v>
      </c>
      <c r="G62" s="492">
        <f t="shared" si="2"/>
        <v>8634.6</v>
      </c>
      <c r="H62" s="492"/>
      <c r="I62" s="425">
        <v>10530</v>
      </c>
      <c r="J62" s="426">
        <v>10530</v>
      </c>
      <c r="K62" s="146">
        <f t="shared" si="3"/>
        <v>0.18</v>
      </c>
    </row>
    <row r="63" spans="1:11" ht="21.6" customHeight="1" x14ac:dyDescent="0.25">
      <c r="A63" s="489" t="s">
        <v>761</v>
      </c>
      <c r="B63" s="490" t="s">
        <v>761</v>
      </c>
      <c r="C63" s="264">
        <v>7269333</v>
      </c>
      <c r="D63" s="491" t="s">
        <v>761</v>
      </c>
      <c r="E63" s="491" t="s">
        <v>761</v>
      </c>
      <c r="F63" s="491" t="s">
        <v>761</v>
      </c>
      <c r="G63" s="492">
        <f t="shared" si="2"/>
        <v>8188.52</v>
      </c>
      <c r="H63" s="492"/>
      <c r="I63" s="306">
        <v>9986</v>
      </c>
      <c r="J63" s="307">
        <v>9986</v>
      </c>
      <c r="K63" s="146">
        <f t="shared" si="3"/>
        <v>0.18</v>
      </c>
    </row>
    <row r="64" spans="1:11" ht="21.6" customHeight="1" x14ac:dyDescent="0.25">
      <c r="A64" s="489" t="s">
        <v>762</v>
      </c>
      <c r="B64" s="490" t="s">
        <v>762</v>
      </c>
      <c r="C64" s="264">
        <v>7269359</v>
      </c>
      <c r="D64" s="491" t="s">
        <v>762</v>
      </c>
      <c r="E64" s="491" t="s">
        <v>762</v>
      </c>
      <c r="F64" s="491" t="s">
        <v>762</v>
      </c>
      <c r="G64" s="493">
        <f t="shared" si="2"/>
        <v>6708.42</v>
      </c>
      <c r="H64" s="493"/>
      <c r="I64" s="425">
        <v>8181</v>
      </c>
      <c r="J64" s="426">
        <v>8181</v>
      </c>
      <c r="K64" s="146">
        <f t="shared" si="3"/>
        <v>0.18</v>
      </c>
    </row>
    <row r="65" spans="1:11" ht="21.6" customHeight="1" x14ac:dyDescent="0.25">
      <c r="A65" s="489" t="s">
        <v>763</v>
      </c>
      <c r="B65" s="490" t="s">
        <v>763</v>
      </c>
      <c r="C65" s="264">
        <v>7269371</v>
      </c>
      <c r="D65" s="491" t="s">
        <v>763</v>
      </c>
      <c r="E65" s="491" t="s">
        <v>763</v>
      </c>
      <c r="F65" s="491" t="s">
        <v>763</v>
      </c>
      <c r="G65" s="493">
        <f t="shared" si="2"/>
        <v>8188.52</v>
      </c>
      <c r="H65" s="493"/>
      <c r="I65" s="421">
        <v>9986</v>
      </c>
      <c r="J65" s="422">
        <v>9986</v>
      </c>
      <c r="K65" s="146">
        <f t="shared" si="3"/>
        <v>0.18</v>
      </c>
    </row>
    <row r="66" spans="1:11" ht="21.6" customHeight="1" x14ac:dyDescent="0.25">
      <c r="A66" s="489" t="s">
        <v>764</v>
      </c>
      <c r="B66" s="490" t="s">
        <v>764</v>
      </c>
      <c r="C66" s="264">
        <v>7269387</v>
      </c>
      <c r="D66" s="491" t="s">
        <v>764</v>
      </c>
      <c r="E66" s="491" t="s">
        <v>764</v>
      </c>
      <c r="F66" s="491" t="s">
        <v>764</v>
      </c>
      <c r="G66" s="493">
        <f t="shared" si="2"/>
        <v>6708.42</v>
      </c>
      <c r="H66" s="493"/>
      <c r="I66" s="304">
        <v>8181</v>
      </c>
      <c r="J66" s="305">
        <v>8181</v>
      </c>
      <c r="K66" s="146">
        <f t="shared" si="3"/>
        <v>0.18</v>
      </c>
    </row>
    <row r="67" spans="1:11" ht="21.6" customHeight="1" x14ac:dyDescent="0.25">
      <c r="A67" s="489" t="s">
        <v>765</v>
      </c>
      <c r="B67" s="490" t="s">
        <v>765</v>
      </c>
      <c r="C67" s="264">
        <v>7270164</v>
      </c>
      <c r="D67" s="491" t="s">
        <v>765</v>
      </c>
      <c r="E67" s="491" t="s">
        <v>765</v>
      </c>
      <c r="F67" s="491" t="s">
        <v>765</v>
      </c>
      <c r="G67" s="493">
        <f t="shared" si="2"/>
        <v>9015.9</v>
      </c>
      <c r="H67" s="493"/>
      <c r="I67" s="306">
        <v>10995</v>
      </c>
      <c r="J67" s="307">
        <v>10995</v>
      </c>
      <c r="K67" s="146">
        <f t="shared" si="3"/>
        <v>0.18</v>
      </c>
    </row>
    <row r="68" spans="1:11" ht="21.6" customHeight="1" x14ac:dyDescent="0.25">
      <c r="A68" s="489" t="s">
        <v>223</v>
      </c>
      <c r="B68" s="490" t="s">
        <v>223</v>
      </c>
      <c r="C68" s="264">
        <v>7270167</v>
      </c>
      <c r="D68" s="491" t="s">
        <v>223</v>
      </c>
      <c r="E68" s="491" t="s">
        <v>223</v>
      </c>
      <c r="F68" s="491" t="s">
        <v>223</v>
      </c>
      <c r="G68" s="493">
        <f t="shared" si="2"/>
        <v>9015.9</v>
      </c>
      <c r="H68" s="493"/>
      <c r="I68" s="304">
        <v>10995</v>
      </c>
      <c r="J68" s="305">
        <v>10995</v>
      </c>
      <c r="K68" s="146">
        <f t="shared" si="3"/>
        <v>0.18</v>
      </c>
    </row>
    <row r="69" spans="1:11" ht="21.6" customHeight="1" x14ac:dyDescent="0.25">
      <c r="A69" s="489" t="s">
        <v>224</v>
      </c>
      <c r="B69" s="490" t="s">
        <v>224</v>
      </c>
      <c r="C69" s="264">
        <v>7270193</v>
      </c>
      <c r="D69" s="491" t="s">
        <v>224</v>
      </c>
      <c r="E69" s="491" t="s">
        <v>224</v>
      </c>
      <c r="F69" s="491" t="s">
        <v>224</v>
      </c>
      <c r="G69" s="493">
        <f t="shared" si="2"/>
        <v>8188.52</v>
      </c>
      <c r="H69" s="493"/>
      <c r="I69" s="306">
        <v>9986</v>
      </c>
      <c r="J69" s="307">
        <v>9986</v>
      </c>
      <c r="K69" s="146">
        <f t="shared" si="3"/>
        <v>0.18</v>
      </c>
    </row>
    <row r="70" spans="1:11" ht="21.6" customHeight="1" x14ac:dyDescent="0.25">
      <c r="A70" s="489" t="s">
        <v>225</v>
      </c>
      <c r="B70" s="490" t="s">
        <v>225</v>
      </c>
      <c r="C70" s="264">
        <v>7270198</v>
      </c>
      <c r="D70" s="491" t="s">
        <v>225</v>
      </c>
      <c r="E70" s="491" t="s">
        <v>225</v>
      </c>
      <c r="F70" s="491" t="s">
        <v>225</v>
      </c>
      <c r="G70" s="493">
        <f t="shared" si="2"/>
        <v>6708.42</v>
      </c>
      <c r="H70" s="493"/>
      <c r="I70" s="304">
        <v>8181</v>
      </c>
      <c r="J70" s="305">
        <v>8181</v>
      </c>
      <c r="K70" s="146">
        <f t="shared" si="3"/>
        <v>0.18</v>
      </c>
    </row>
    <row r="71" spans="1:11" ht="21.6" customHeight="1" thickBot="1" x14ac:dyDescent="0.3">
      <c r="A71" s="489" t="s">
        <v>226</v>
      </c>
      <c r="B71" s="490" t="s">
        <v>226</v>
      </c>
      <c r="C71" s="264">
        <v>7270201</v>
      </c>
      <c r="D71" s="491" t="s">
        <v>226</v>
      </c>
      <c r="E71" s="491" t="s">
        <v>226</v>
      </c>
      <c r="F71" s="491" t="s">
        <v>226</v>
      </c>
      <c r="G71" s="494">
        <f t="shared" si="2"/>
        <v>9015.9</v>
      </c>
      <c r="H71" s="495"/>
      <c r="I71" s="308">
        <v>10995</v>
      </c>
      <c r="J71" s="309">
        <v>10995</v>
      </c>
      <c r="K71" s="146">
        <f t="shared" si="3"/>
        <v>0.18</v>
      </c>
    </row>
    <row r="72" spans="1:11" ht="21.6" customHeight="1" thickBot="1" x14ac:dyDescent="0.3">
      <c r="A72" s="489" t="s">
        <v>766</v>
      </c>
      <c r="B72" s="490" t="s">
        <v>766</v>
      </c>
      <c r="C72" s="264">
        <v>7270267</v>
      </c>
      <c r="D72" s="491" t="s">
        <v>766</v>
      </c>
      <c r="E72" s="491" t="s">
        <v>766</v>
      </c>
      <c r="F72" s="491" t="s">
        <v>766</v>
      </c>
      <c r="G72" s="494">
        <f t="shared" si="2"/>
        <v>4988.88</v>
      </c>
      <c r="H72" s="495"/>
      <c r="I72" s="496">
        <v>6084</v>
      </c>
      <c r="J72" s="497">
        <v>6084</v>
      </c>
      <c r="K72" s="146">
        <f t="shared" si="3"/>
        <v>0.18</v>
      </c>
    </row>
    <row r="73" spans="1:11" ht="21.6" customHeight="1" thickBot="1" x14ac:dyDescent="0.3">
      <c r="A73" s="489" t="s">
        <v>767</v>
      </c>
      <c r="B73" s="490" t="s">
        <v>767</v>
      </c>
      <c r="C73" s="264">
        <v>7270331</v>
      </c>
      <c r="D73" s="491" t="s">
        <v>767</v>
      </c>
      <c r="E73" s="491" t="s">
        <v>767</v>
      </c>
      <c r="F73" s="491" t="s">
        <v>767</v>
      </c>
      <c r="G73" s="494">
        <f t="shared" si="2"/>
        <v>5385.76</v>
      </c>
      <c r="H73" s="495"/>
      <c r="I73" s="498">
        <v>6568</v>
      </c>
      <c r="J73" s="499">
        <v>6568</v>
      </c>
      <c r="K73" s="146">
        <f t="shared" si="3"/>
        <v>0.18</v>
      </c>
    </row>
  </sheetData>
  <dataConsolidate/>
  <mergeCells count="189">
    <mergeCell ref="A31:B31"/>
    <mergeCell ref="A32:B32"/>
    <mergeCell ref="A33:B33"/>
    <mergeCell ref="A34:B34"/>
    <mergeCell ref="A35:B35"/>
    <mergeCell ref="A37:B37"/>
    <mergeCell ref="D24:F24"/>
    <mergeCell ref="D30:F30"/>
    <mergeCell ref="A24:B24"/>
    <mergeCell ref="A27:B27"/>
    <mergeCell ref="A28:B28"/>
    <mergeCell ref="A29:B29"/>
    <mergeCell ref="A30:B30"/>
    <mergeCell ref="D34:F34"/>
    <mergeCell ref="D29:F29"/>
    <mergeCell ref="A72:B72"/>
    <mergeCell ref="D72:F72"/>
    <mergeCell ref="G72:H72"/>
    <mergeCell ref="I72:J72"/>
    <mergeCell ref="A73:B73"/>
    <mergeCell ref="D73:F73"/>
    <mergeCell ref="G73:H73"/>
    <mergeCell ref="I73:J73"/>
    <mergeCell ref="A70:B70"/>
    <mergeCell ref="D70:F70"/>
    <mergeCell ref="G70:H70"/>
    <mergeCell ref="A71:B71"/>
    <mergeCell ref="D71:F71"/>
    <mergeCell ref="G71:H71"/>
    <mergeCell ref="A68:B68"/>
    <mergeCell ref="D68:F68"/>
    <mergeCell ref="G68:H68"/>
    <mergeCell ref="A69:B69"/>
    <mergeCell ref="D69:F69"/>
    <mergeCell ref="G69:H69"/>
    <mergeCell ref="A66:B66"/>
    <mergeCell ref="D66:F66"/>
    <mergeCell ref="G66:H66"/>
    <mergeCell ref="A67:B67"/>
    <mergeCell ref="D67:F67"/>
    <mergeCell ref="G67:H67"/>
    <mergeCell ref="A64:B64"/>
    <mergeCell ref="D64:F64"/>
    <mergeCell ref="G64:H64"/>
    <mergeCell ref="A65:B65"/>
    <mergeCell ref="D65:F65"/>
    <mergeCell ref="G65:H65"/>
    <mergeCell ref="A62:B62"/>
    <mergeCell ref="D62:F62"/>
    <mergeCell ref="G62:H62"/>
    <mergeCell ref="A63:B63"/>
    <mergeCell ref="D63:F63"/>
    <mergeCell ref="G63:H63"/>
    <mergeCell ref="A60:B60"/>
    <mergeCell ref="D60:F60"/>
    <mergeCell ref="G60:H60"/>
    <mergeCell ref="A61:B61"/>
    <mergeCell ref="D61:F61"/>
    <mergeCell ref="G61:H61"/>
    <mergeCell ref="A58:B58"/>
    <mergeCell ref="D58:F58"/>
    <mergeCell ref="G58:H58"/>
    <mergeCell ref="A59:B59"/>
    <mergeCell ref="D59:F59"/>
    <mergeCell ref="G59:H59"/>
    <mergeCell ref="A56:B56"/>
    <mergeCell ref="D56:F56"/>
    <mergeCell ref="G56:H56"/>
    <mergeCell ref="A57:B57"/>
    <mergeCell ref="D57:F57"/>
    <mergeCell ref="G57:H57"/>
    <mergeCell ref="A54:B54"/>
    <mergeCell ref="D54:F54"/>
    <mergeCell ref="G54:H54"/>
    <mergeCell ref="A55:B55"/>
    <mergeCell ref="D55:F55"/>
    <mergeCell ref="G55:H55"/>
    <mergeCell ref="A52:B52"/>
    <mergeCell ref="D52:F52"/>
    <mergeCell ref="G52:H52"/>
    <mergeCell ref="A53:B53"/>
    <mergeCell ref="D53:F53"/>
    <mergeCell ref="G53:H53"/>
    <mergeCell ref="A50:B50"/>
    <mergeCell ref="D50:F50"/>
    <mergeCell ref="G50:H50"/>
    <mergeCell ref="A51:B51"/>
    <mergeCell ref="D51:F51"/>
    <mergeCell ref="G51:H51"/>
    <mergeCell ref="A48:B49"/>
    <mergeCell ref="C48:C49"/>
    <mergeCell ref="D48:F49"/>
    <mergeCell ref="G48:H49"/>
    <mergeCell ref="D38:F38"/>
    <mergeCell ref="G38:H38"/>
    <mergeCell ref="A39:B39"/>
    <mergeCell ref="D39:F39"/>
    <mergeCell ref="G39:H39"/>
    <mergeCell ref="I39:J39"/>
    <mergeCell ref="A38:B38"/>
    <mergeCell ref="I38:J38"/>
    <mergeCell ref="A36:B36"/>
    <mergeCell ref="D36:F36"/>
    <mergeCell ref="G36:H36"/>
    <mergeCell ref="I36:J36"/>
    <mergeCell ref="D37:F37"/>
    <mergeCell ref="G37:H37"/>
    <mergeCell ref="I37:J37"/>
    <mergeCell ref="G34:H34"/>
    <mergeCell ref="I34:J34"/>
    <mergeCell ref="D35:F35"/>
    <mergeCell ref="G35:H35"/>
    <mergeCell ref="I35:J35"/>
    <mergeCell ref="D32:F32"/>
    <mergeCell ref="G32:H32"/>
    <mergeCell ref="I32:J32"/>
    <mergeCell ref="D33:F33"/>
    <mergeCell ref="G33:H33"/>
    <mergeCell ref="I33:J33"/>
    <mergeCell ref="G29:H29"/>
    <mergeCell ref="I29:J29"/>
    <mergeCell ref="G30:H30"/>
    <mergeCell ref="I30:J30"/>
    <mergeCell ref="D31:F31"/>
    <mergeCell ref="G31:H31"/>
    <mergeCell ref="I31:J31"/>
    <mergeCell ref="D27:F27"/>
    <mergeCell ref="G27:H27"/>
    <mergeCell ref="I27:J27"/>
    <mergeCell ref="D28:F28"/>
    <mergeCell ref="G28:H28"/>
    <mergeCell ref="I28:J28"/>
    <mergeCell ref="G24:H24"/>
    <mergeCell ref="I24:J24"/>
    <mergeCell ref="D25:F25"/>
    <mergeCell ref="G25:H25"/>
    <mergeCell ref="I25:J25"/>
    <mergeCell ref="A26:B26"/>
    <mergeCell ref="D26:F26"/>
    <mergeCell ref="G26:H26"/>
    <mergeCell ref="I26:J26"/>
    <mergeCell ref="A25:B25"/>
    <mergeCell ref="A21:D21"/>
    <mergeCell ref="E21:F21"/>
    <mergeCell ref="G21:H21"/>
    <mergeCell ref="A22:B23"/>
    <mergeCell ref="C22:C23"/>
    <mergeCell ref="D22:F23"/>
    <mergeCell ref="G22:H23"/>
    <mergeCell ref="E16:H16"/>
    <mergeCell ref="A17:C17"/>
    <mergeCell ref="E17:H17"/>
    <mergeCell ref="A18:C18"/>
    <mergeCell ref="E18:H18"/>
    <mergeCell ref="A19:C19"/>
    <mergeCell ref="E19:H19"/>
    <mergeCell ref="A12:D12"/>
    <mergeCell ref="A13:C13"/>
    <mergeCell ref="E13:H13"/>
    <mergeCell ref="A14:C14"/>
    <mergeCell ref="E14:H14"/>
    <mergeCell ref="A15:C15"/>
    <mergeCell ref="E15:H15"/>
    <mergeCell ref="A10:C10"/>
    <mergeCell ref="D10:E10"/>
    <mergeCell ref="G10:H10"/>
    <mergeCell ref="A9:C9"/>
    <mergeCell ref="D9:E9"/>
    <mergeCell ref="G9:H9"/>
    <mergeCell ref="D1:H2"/>
    <mergeCell ref="D4:H4"/>
    <mergeCell ref="D6:H6"/>
    <mergeCell ref="A8:C8"/>
    <mergeCell ref="D8:E8"/>
    <mergeCell ref="G8:H8"/>
    <mergeCell ref="I51:J51"/>
    <mergeCell ref="I50:J50"/>
    <mergeCell ref="I53:J53"/>
    <mergeCell ref="I62:J62"/>
    <mergeCell ref="I65:J65"/>
    <mergeCell ref="I64:J64"/>
    <mergeCell ref="I59:J59"/>
    <mergeCell ref="I58:J58"/>
    <mergeCell ref="I61:J61"/>
    <mergeCell ref="I60:J60"/>
    <mergeCell ref="I55:J55"/>
    <mergeCell ref="I54:J54"/>
    <mergeCell ref="I57:J57"/>
    <mergeCell ref="I56:J56"/>
  </mergeCells>
  <pageMargins left="0.7" right="0.7" top="0.75" bottom="0.75" header="0.3" footer="0.3"/>
  <pageSetup orientation="portrait" r:id="rId1"/>
  <headerFooter differentFirst="1">
    <oddHeader>&amp;C&amp;16DOOSAN INFACORE CONSTRUCTION EQUIPMENT PRICE PAGES</oddHeader>
    <oddFooter xml:space="preserve">&amp;C&amp;9Doosan Infracore Construction Equipment 
2905 Shawnee Industrial Way Suwanee, GA 30024 USA </oddFooter>
    <firstHeader>&amp;C&amp;16DOOSAN INFRACORE CONSTRUCTION EQUIPMENT PRICE PAGES</firstHeader>
    <firstFooter xml:space="preserve">&amp;C&amp;9Doosan Infracore Construction Equipment 
2905 Shawnee Industrial Way Suwanee, GA 30024 USA 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K70"/>
  <sheetViews>
    <sheetView view="pageLayout" zoomScaleNormal="100" workbookViewId="0">
      <selection activeCell="D5" sqref="D5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6.7109375" customWidth="1"/>
    <col min="7" max="7" width="7.28515625" customWidth="1"/>
    <col min="8" max="8" width="5.42578125" customWidth="1"/>
    <col min="9" max="9" width="10.140625" hidden="1" customWidth="1"/>
    <col min="10" max="10" width="11.140625" hidden="1" customWidth="1"/>
    <col min="11" max="11" width="9.140625" hidden="1" customWidth="1"/>
  </cols>
  <sheetData>
    <row r="1" spans="1:8" ht="15" customHeight="1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" customHeight="1" thickBot="1" x14ac:dyDescent="0.3">
      <c r="D2" s="391"/>
      <c r="E2" s="392"/>
      <c r="F2" s="392"/>
      <c r="G2" s="392"/>
      <c r="H2" s="393"/>
    </row>
    <row r="3" spans="1:8" ht="15" customHeight="1" thickBot="1" x14ac:dyDescent="0.3">
      <c r="D3" s="129"/>
      <c r="E3" s="129"/>
      <c r="F3" s="129"/>
      <c r="G3" s="129"/>
      <c r="H3" s="129"/>
    </row>
    <row r="4" spans="1:8" ht="15" customHeight="1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5" customHeight="1" thickBot="1" x14ac:dyDescent="0.3">
      <c r="D5" s="127"/>
      <c r="E5" s="127"/>
      <c r="F5" s="127"/>
      <c r="G5" s="127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23"/>
      <c r="B7" s="123"/>
      <c r="C7" s="123"/>
      <c r="D7" s="123"/>
      <c r="E7" s="123"/>
    </row>
    <row r="8" spans="1:8" ht="30.75" customHeight="1" x14ac:dyDescent="0.25">
      <c r="A8" s="431" t="s">
        <v>172</v>
      </c>
      <c r="B8" s="432"/>
      <c r="C8" s="432"/>
      <c r="D8" s="433" t="s">
        <v>173</v>
      </c>
      <c r="E8" s="432"/>
      <c r="F8" s="238" t="s">
        <v>174</v>
      </c>
      <c r="G8" s="434" t="s">
        <v>751</v>
      </c>
      <c r="H8" s="435"/>
    </row>
    <row r="9" spans="1:8" ht="25.5" customHeight="1" x14ac:dyDescent="0.25">
      <c r="A9" s="427" t="s">
        <v>1234</v>
      </c>
      <c r="B9" s="428"/>
      <c r="C9" s="428"/>
      <c r="D9" s="428" t="s">
        <v>1235</v>
      </c>
      <c r="E9" s="428"/>
      <c r="F9" s="158">
        <f xml:space="preserve"> 'Price Index'!G10:G10</f>
        <v>0.18</v>
      </c>
      <c r="G9" s="429">
        <f>SUM('Price Index'!F18-'Price Index'!F18*'Price Index'!G10)</f>
        <v>114667.96360000002</v>
      </c>
      <c r="H9" s="430"/>
    </row>
    <row r="10" spans="1:8" ht="15.75" thickBot="1" x14ac:dyDescent="0.3"/>
    <row r="11" spans="1:8" ht="15.75" x14ac:dyDescent="0.25">
      <c r="A11" s="436" t="s">
        <v>175</v>
      </c>
      <c r="B11" s="437"/>
      <c r="C11" s="437"/>
      <c r="D11" s="437"/>
      <c r="E11" s="130"/>
      <c r="F11" s="130"/>
      <c r="G11" s="130"/>
      <c r="H11" s="131"/>
    </row>
    <row r="12" spans="1:8" x14ac:dyDescent="0.25">
      <c r="A12" s="438" t="s">
        <v>297</v>
      </c>
      <c r="B12" s="439"/>
      <c r="C12" s="439"/>
      <c r="D12" s="189"/>
      <c r="E12" s="440" t="s">
        <v>276</v>
      </c>
      <c r="F12" s="440"/>
      <c r="G12" s="440"/>
      <c r="H12" s="441"/>
    </row>
    <row r="13" spans="1:8" x14ac:dyDescent="0.25">
      <c r="A13" s="442" t="s">
        <v>270</v>
      </c>
      <c r="B13" s="443"/>
      <c r="C13" s="443"/>
      <c r="D13" s="136"/>
      <c r="E13" s="444" t="s">
        <v>277</v>
      </c>
      <c r="F13" s="444"/>
      <c r="G13" s="444"/>
      <c r="H13" s="445"/>
    </row>
    <row r="14" spans="1:8" x14ac:dyDescent="0.25">
      <c r="A14" s="442" t="s">
        <v>442</v>
      </c>
      <c r="B14" s="443"/>
      <c r="C14" s="443"/>
      <c r="D14" s="189"/>
      <c r="E14" s="444" t="s">
        <v>299</v>
      </c>
      <c r="F14" s="444"/>
      <c r="G14" s="444"/>
      <c r="H14" s="445"/>
    </row>
    <row r="15" spans="1:8" x14ac:dyDescent="0.25">
      <c r="A15" s="188" t="s">
        <v>298</v>
      </c>
      <c r="B15" s="189"/>
      <c r="C15" s="189"/>
      <c r="D15" s="138"/>
      <c r="E15" s="444" t="s">
        <v>300</v>
      </c>
      <c r="F15" s="444"/>
      <c r="G15" s="444"/>
      <c r="H15" s="445"/>
    </row>
    <row r="16" spans="1:8" x14ac:dyDescent="0.25">
      <c r="A16" s="442" t="s">
        <v>273</v>
      </c>
      <c r="B16" s="443"/>
      <c r="C16" s="443"/>
      <c r="D16" s="136"/>
      <c r="E16" s="444" t="s">
        <v>279</v>
      </c>
      <c r="F16" s="444"/>
      <c r="G16" s="444"/>
      <c r="H16" s="445"/>
    </row>
    <row r="17" spans="1:11" x14ac:dyDescent="0.25">
      <c r="A17" s="442" t="s">
        <v>274</v>
      </c>
      <c r="B17" s="443"/>
      <c r="C17" s="443"/>
      <c r="D17" s="138"/>
      <c r="E17" s="444" t="s">
        <v>280</v>
      </c>
      <c r="F17" s="444"/>
      <c r="G17" s="444"/>
      <c r="H17" s="445"/>
    </row>
    <row r="18" spans="1:11" ht="15.75" thickBot="1" x14ac:dyDescent="0.3">
      <c r="A18" s="465" t="s">
        <v>275</v>
      </c>
      <c r="B18" s="466"/>
      <c r="C18" s="466"/>
      <c r="D18" s="139"/>
      <c r="E18" s="467" t="s">
        <v>281</v>
      </c>
      <c r="F18" s="467"/>
      <c r="G18" s="467"/>
      <c r="H18" s="468"/>
    </row>
    <row r="19" spans="1:11" x14ac:dyDescent="0.25">
      <c r="A19" s="123"/>
      <c r="B19" s="123"/>
      <c r="C19" s="123"/>
      <c r="D19" s="123"/>
      <c r="E19" s="123"/>
      <c r="F19" s="128"/>
      <c r="G19" s="124"/>
      <c r="H19" s="124"/>
    </row>
    <row r="20" spans="1:11" ht="15.75" thickBot="1" x14ac:dyDescent="0.3">
      <c r="A20" s="450"/>
      <c r="B20" s="450"/>
      <c r="C20" s="450"/>
      <c r="D20" s="450"/>
      <c r="E20" s="450"/>
      <c r="F20" s="450"/>
      <c r="G20" s="450"/>
      <c r="H20" s="450"/>
    </row>
    <row r="21" spans="1:11" ht="15" customHeight="1" x14ac:dyDescent="0.25">
      <c r="A21" s="451" t="s">
        <v>205</v>
      </c>
      <c r="B21" s="452"/>
      <c r="C21" s="455" t="s">
        <v>234</v>
      </c>
      <c r="D21" s="457" t="s">
        <v>172</v>
      </c>
      <c r="E21" s="458"/>
      <c r="F21" s="452"/>
      <c r="G21" s="461" t="s">
        <v>751</v>
      </c>
      <c r="H21" s="462"/>
    </row>
    <row r="22" spans="1:11" ht="15.75" customHeight="1" thickBot="1" x14ac:dyDescent="0.3">
      <c r="A22" s="538"/>
      <c r="B22" s="539"/>
      <c r="C22" s="540"/>
      <c r="D22" s="541"/>
      <c r="E22" s="542"/>
      <c r="F22" s="539"/>
      <c r="G22" s="463"/>
      <c r="H22" s="464"/>
    </row>
    <row r="23" spans="1:11" hidden="1" x14ac:dyDescent="0.25">
      <c r="A23" s="201" t="s">
        <v>207</v>
      </c>
      <c r="B23" s="202"/>
      <c r="C23" s="203" t="s">
        <v>177</v>
      </c>
      <c r="D23" s="543" t="s">
        <v>178</v>
      </c>
      <c r="E23" s="543"/>
      <c r="F23" s="543"/>
      <c r="G23" s="544">
        <f>SUM(I23-I23*K23)</f>
        <v>1640</v>
      </c>
      <c r="H23" s="545"/>
      <c r="I23" s="515">
        <v>2000</v>
      </c>
      <c r="J23" s="475"/>
      <c r="K23" s="146">
        <f xml:space="preserve"> F9</f>
        <v>0.18</v>
      </c>
    </row>
    <row r="24" spans="1:11" x14ac:dyDescent="0.25">
      <c r="A24" s="204" t="s">
        <v>208</v>
      </c>
      <c r="B24" s="205"/>
      <c r="C24" s="168">
        <v>200</v>
      </c>
      <c r="D24" s="205" t="s">
        <v>359</v>
      </c>
      <c r="E24" s="205"/>
      <c r="F24" s="205"/>
      <c r="G24" s="550">
        <f t="shared" ref="G24:G40" si="0">SUM(I24-I24*K24)</f>
        <v>1914.7</v>
      </c>
      <c r="H24" s="551"/>
      <c r="I24" s="507">
        <v>2335</v>
      </c>
      <c r="J24" s="508"/>
      <c r="K24" s="146">
        <f xml:space="preserve"> K23</f>
        <v>0.18</v>
      </c>
    </row>
    <row r="25" spans="1:11" x14ac:dyDescent="0.25">
      <c r="A25" s="536" t="s">
        <v>209</v>
      </c>
      <c r="B25" s="537"/>
      <c r="C25" s="199" t="s">
        <v>179</v>
      </c>
      <c r="D25" s="521" t="s">
        <v>180</v>
      </c>
      <c r="E25" s="521"/>
      <c r="F25" s="521"/>
      <c r="G25" s="523">
        <f t="shared" si="0"/>
        <v>1914.7</v>
      </c>
      <c r="H25" s="524"/>
      <c r="I25" s="474">
        <v>2335</v>
      </c>
      <c r="J25" s="475"/>
      <c r="K25" s="146">
        <f t="shared" ref="K25:K70" si="1" xml:space="preserve"> K24</f>
        <v>0.18</v>
      </c>
    </row>
    <row r="26" spans="1:11" x14ac:dyDescent="0.25">
      <c r="A26" s="210" t="s">
        <v>211</v>
      </c>
      <c r="B26" s="200"/>
      <c r="C26" s="199" t="s">
        <v>183</v>
      </c>
      <c r="D26" s="521" t="s">
        <v>184</v>
      </c>
      <c r="E26" s="521"/>
      <c r="F26" s="521"/>
      <c r="G26" s="523">
        <f t="shared" si="0"/>
        <v>1820.4</v>
      </c>
      <c r="H26" s="524"/>
      <c r="I26" s="507">
        <v>2220</v>
      </c>
      <c r="J26" s="508"/>
      <c r="K26" s="146">
        <f t="shared" si="1"/>
        <v>0.18</v>
      </c>
    </row>
    <row r="27" spans="1:11" x14ac:dyDescent="0.25">
      <c r="A27" s="210" t="s">
        <v>210</v>
      </c>
      <c r="B27" s="200"/>
      <c r="C27" s="199" t="s">
        <v>181</v>
      </c>
      <c r="D27" s="521" t="s">
        <v>182</v>
      </c>
      <c r="E27" s="521"/>
      <c r="F27" s="521"/>
      <c r="G27" s="523">
        <f t="shared" si="0"/>
        <v>5108.6000000000004</v>
      </c>
      <c r="H27" s="524"/>
      <c r="I27" s="474">
        <v>6230</v>
      </c>
      <c r="J27" s="475"/>
      <c r="K27" s="146">
        <f t="shared" si="1"/>
        <v>0.18</v>
      </c>
    </row>
    <row r="28" spans="1:11" x14ac:dyDescent="0.25">
      <c r="A28" s="210" t="s">
        <v>235</v>
      </c>
      <c r="B28" s="200"/>
      <c r="C28" s="199" t="s">
        <v>236</v>
      </c>
      <c r="D28" s="521" t="s">
        <v>237</v>
      </c>
      <c r="E28" s="521"/>
      <c r="F28" s="521"/>
      <c r="G28" s="523">
        <f t="shared" si="0"/>
        <v>6027</v>
      </c>
      <c r="H28" s="524"/>
      <c r="I28" s="507">
        <v>7350</v>
      </c>
      <c r="J28" s="508"/>
      <c r="K28" s="146">
        <f t="shared" si="1"/>
        <v>0.18</v>
      </c>
    </row>
    <row r="29" spans="1:11" x14ac:dyDescent="0.25">
      <c r="A29" s="210" t="s">
        <v>446</v>
      </c>
      <c r="B29" s="200"/>
      <c r="C29" s="199" t="s">
        <v>447</v>
      </c>
      <c r="D29" s="554" t="s">
        <v>448</v>
      </c>
      <c r="E29" s="554"/>
      <c r="F29" s="554"/>
      <c r="G29" s="523">
        <f t="shared" si="0"/>
        <v>5280.8</v>
      </c>
      <c r="H29" s="524"/>
      <c r="I29" s="507">
        <v>6440</v>
      </c>
      <c r="J29" s="508"/>
      <c r="K29" s="146">
        <f t="shared" si="1"/>
        <v>0.18</v>
      </c>
    </row>
    <row r="30" spans="1:11" x14ac:dyDescent="0.25">
      <c r="A30" s="210" t="s">
        <v>212</v>
      </c>
      <c r="B30" s="200"/>
      <c r="C30" s="199" t="s">
        <v>185</v>
      </c>
      <c r="D30" s="521" t="s">
        <v>186</v>
      </c>
      <c r="E30" s="521"/>
      <c r="F30" s="521"/>
      <c r="G30" s="523">
        <f t="shared" si="0"/>
        <v>1180.8</v>
      </c>
      <c r="H30" s="524"/>
      <c r="I30" s="474">
        <v>1440</v>
      </c>
      <c r="J30" s="475"/>
      <c r="K30" s="146">
        <f t="shared" si="1"/>
        <v>0.18</v>
      </c>
    </row>
    <row r="31" spans="1:11" x14ac:dyDescent="0.25">
      <c r="A31" s="210" t="s">
        <v>213</v>
      </c>
      <c r="B31" s="200"/>
      <c r="C31" s="199" t="s">
        <v>187</v>
      </c>
      <c r="D31" s="521" t="s">
        <v>188</v>
      </c>
      <c r="E31" s="521"/>
      <c r="F31" s="521"/>
      <c r="G31" s="523">
        <f t="shared" si="0"/>
        <v>1369.4</v>
      </c>
      <c r="H31" s="524"/>
      <c r="I31" s="507">
        <v>1670</v>
      </c>
      <c r="J31" s="508"/>
      <c r="K31" s="146">
        <f t="shared" si="1"/>
        <v>0.18</v>
      </c>
    </row>
    <row r="32" spans="1:11" x14ac:dyDescent="0.25">
      <c r="A32" s="210" t="s">
        <v>214</v>
      </c>
      <c r="B32" s="200"/>
      <c r="C32" s="199" t="s">
        <v>190</v>
      </c>
      <c r="D32" s="521" t="s">
        <v>189</v>
      </c>
      <c r="E32" s="521"/>
      <c r="F32" s="521"/>
      <c r="G32" s="523">
        <f t="shared" si="0"/>
        <v>2488.6999999999998</v>
      </c>
      <c r="H32" s="524"/>
      <c r="I32" s="474">
        <v>3035</v>
      </c>
      <c r="J32" s="475"/>
      <c r="K32" s="146">
        <f t="shared" si="1"/>
        <v>0.18</v>
      </c>
    </row>
    <row r="33" spans="1:11" x14ac:dyDescent="0.25">
      <c r="A33" s="210" t="s">
        <v>215</v>
      </c>
      <c r="B33" s="200"/>
      <c r="C33" s="199" t="s">
        <v>191</v>
      </c>
      <c r="D33" s="521" t="s">
        <v>192</v>
      </c>
      <c r="E33" s="521"/>
      <c r="F33" s="521"/>
      <c r="G33" s="523">
        <f t="shared" si="0"/>
        <v>2870</v>
      </c>
      <c r="H33" s="524"/>
      <c r="I33" s="507">
        <v>3500</v>
      </c>
      <c r="J33" s="508"/>
      <c r="K33" s="146">
        <f t="shared" si="1"/>
        <v>0.18</v>
      </c>
    </row>
    <row r="34" spans="1:11" x14ac:dyDescent="0.25">
      <c r="A34" s="210" t="s">
        <v>216</v>
      </c>
      <c r="B34" s="200"/>
      <c r="C34" s="199" t="s">
        <v>194</v>
      </c>
      <c r="D34" s="521" t="s">
        <v>193</v>
      </c>
      <c r="E34" s="521"/>
      <c r="F34" s="521"/>
      <c r="G34" s="523">
        <f t="shared" si="0"/>
        <v>344.4</v>
      </c>
      <c r="H34" s="524"/>
      <c r="I34" s="474">
        <v>420</v>
      </c>
      <c r="J34" s="475"/>
      <c r="K34" s="146">
        <f t="shared" si="1"/>
        <v>0.18</v>
      </c>
    </row>
    <row r="35" spans="1:11" x14ac:dyDescent="0.25">
      <c r="A35" s="536" t="s">
        <v>217</v>
      </c>
      <c r="B35" s="537"/>
      <c r="C35" s="199" t="s">
        <v>195</v>
      </c>
      <c r="D35" s="521" t="s">
        <v>196</v>
      </c>
      <c r="E35" s="521"/>
      <c r="F35" s="521"/>
      <c r="G35" s="523">
        <f t="shared" si="0"/>
        <v>287</v>
      </c>
      <c r="H35" s="524"/>
      <c r="I35" s="507">
        <v>350</v>
      </c>
      <c r="J35" s="508"/>
      <c r="K35" s="146">
        <f t="shared" si="1"/>
        <v>0.18</v>
      </c>
    </row>
    <row r="36" spans="1:11" x14ac:dyDescent="0.25">
      <c r="A36" s="210" t="s">
        <v>0</v>
      </c>
      <c r="B36" s="200"/>
      <c r="C36" s="199" t="s">
        <v>198</v>
      </c>
      <c r="D36" s="521" t="s">
        <v>197</v>
      </c>
      <c r="E36" s="521"/>
      <c r="F36" s="521"/>
      <c r="G36" s="523">
        <f t="shared" si="0"/>
        <v>225.5</v>
      </c>
      <c r="H36" s="524"/>
      <c r="I36" s="474">
        <v>275</v>
      </c>
      <c r="J36" s="475"/>
      <c r="K36" s="146">
        <f t="shared" si="1"/>
        <v>0.18</v>
      </c>
    </row>
    <row r="37" spans="1:11" x14ac:dyDescent="0.25">
      <c r="A37" s="536" t="s">
        <v>488</v>
      </c>
      <c r="B37" s="537"/>
      <c r="C37" s="199" t="s">
        <v>489</v>
      </c>
      <c r="D37" s="521" t="s">
        <v>710</v>
      </c>
      <c r="E37" s="521"/>
      <c r="F37" s="521"/>
      <c r="G37" s="371">
        <v>540</v>
      </c>
      <c r="H37" s="522"/>
      <c r="I37" s="150"/>
      <c r="J37" s="151"/>
      <c r="K37" s="146"/>
    </row>
    <row r="38" spans="1:11" x14ac:dyDescent="0.25">
      <c r="A38" s="536" t="s">
        <v>218</v>
      </c>
      <c r="B38" s="537"/>
      <c r="C38" s="199" t="s">
        <v>199</v>
      </c>
      <c r="D38" s="521" t="s">
        <v>200</v>
      </c>
      <c r="E38" s="521"/>
      <c r="F38" s="521"/>
      <c r="G38" s="523">
        <v>0</v>
      </c>
      <c r="H38" s="524"/>
      <c r="I38" s="507">
        <v>120</v>
      </c>
      <c r="J38" s="508"/>
      <c r="K38" s="146">
        <f xml:space="preserve"> K36</f>
        <v>0.18</v>
      </c>
    </row>
    <row r="39" spans="1:11" x14ac:dyDescent="0.25">
      <c r="A39" s="536" t="s">
        <v>219</v>
      </c>
      <c r="B39" s="537"/>
      <c r="C39" s="199" t="s">
        <v>201</v>
      </c>
      <c r="D39" s="521" t="s">
        <v>202</v>
      </c>
      <c r="E39" s="521"/>
      <c r="F39" s="521"/>
      <c r="G39" s="523">
        <f t="shared" si="0"/>
        <v>1271</v>
      </c>
      <c r="H39" s="524"/>
      <c r="I39" s="474">
        <v>1550</v>
      </c>
      <c r="J39" s="475"/>
      <c r="K39" s="146">
        <f t="shared" si="1"/>
        <v>0.18</v>
      </c>
    </row>
    <row r="40" spans="1:11" ht="15.75" thickBot="1" x14ac:dyDescent="0.3">
      <c r="A40" s="207" t="s">
        <v>220</v>
      </c>
      <c r="B40" s="208"/>
      <c r="C40" s="209" t="s">
        <v>203</v>
      </c>
      <c r="D40" s="525" t="s">
        <v>204</v>
      </c>
      <c r="E40" s="525"/>
      <c r="F40" s="525"/>
      <c r="G40" s="526">
        <f t="shared" si="0"/>
        <v>176.3</v>
      </c>
      <c r="H40" s="527"/>
      <c r="I40" s="509">
        <v>215</v>
      </c>
      <c r="J40" s="510"/>
      <c r="K40" s="146">
        <f t="shared" si="1"/>
        <v>0.18</v>
      </c>
    </row>
    <row r="41" spans="1:11" ht="15" customHeight="1" x14ac:dyDescent="0.25">
      <c r="K41" s="146"/>
    </row>
    <row r="42" spans="1:11" ht="15" customHeight="1" x14ac:dyDescent="0.25">
      <c r="K42" s="146"/>
    </row>
    <row r="43" spans="1:11" ht="15" customHeight="1" x14ac:dyDescent="0.25">
      <c r="K43" s="146"/>
    </row>
    <row r="44" spans="1:11" ht="15" customHeight="1" x14ac:dyDescent="0.25">
      <c r="K44" s="146"/>
    </row>
    <row r="45" spans="1:11" ht="15" customHeight="1" x14ac:dyDescent="0.25">
      <c r="K45" s="146"/>
    </row>
    <row r="46" spans="1:11" ht="15" customHeight="1" x14ac:dyDescent="0.25">
      <c r="K46" s="146"/>
    </row>
    <row r="47" spans="1:11" ht="1.5" customHeight="1" thickBot="1" x14ac:dyDescent="0.3">
      <c r="A47" s="125"/>
      <c r="B47" s="125"/>
      <c r="C47" s="125"/>
      <c r="D47" s="125"/>
      <c r="E47" s="125"/>
      <c r="F47" s="125"/>
      <c r="G47" s="126"/>
      <c r="H47" s="126"/>
      <c r="I47" s="145"/>
      <c r="J47" s="145"/>
      <c r="K47" s="146" t="e">
        <f>#REF!</f>
        <v>#REF!</v>
      </c>
    </row>
    <row r="48" spans="1:11" ht="15" customHeight="1" x14ac:dyDescent="0.25">
      <c r="A48" s="477" t="s">
        <v>227</v>
      </c>
      <c r="B48" s="478"/>
      <c r="C48" s="481" t="s">
        <v>234</v>
      </c>
      <c r="D48" s="483" t="s">
        <v>172</v>
      </c>
      <c r="E48" s="484"/>
      <c r="F48" s="485"/>
      <c r="G48" s="461" t="s">
        <v>751</v>
      </c>
      <c r="H48" s="462"/>
      <c r="I48" s="511" t="s">
        <v>206</v>
      </c>
      <c r="J48" s="512"/>
      <c r="K48" s="146">
        <f xml:space="preserve"> F9</f>
        <v>0.18</v>
      </c>
    </row>
    <row r="49" spans="1:11" ht="15.75" customHeight="1" thickBot="1" x14ac:dyDescent="0.3">
      <c r="A49" s="528"/>
      <c r="B49" s="529"/>
      <c r="C49" s="530"/>
      <c r="D49" s="531"/>
      <c r="E49" s="532"/>
      <c r="F49" s="533"/>
      <c r="G49" s="534"/>
      <c r="H49" s="535"/>
      <c r="I49" s="513"/>
      <c r="J49" s="514"/>
      <c r="K49" s="146">
        <f t="shared" si="1"/>
        <v>0.18</v>
      </c>
    </row>
    <row r="50" spans="1:11" ht="15" customHeight="1" x14ac:dyDescent="0.25">
      <c r="A50" s="516" t="s">
        <v>222</v>
      </c>
      <c r="B50" s="517" t="s">
        <v>222</v>
      </c>
      <c r="C50" s="314" t="s">
        <v>221</v>
      </c>
      <c r="D50" s="518" t="s">
        <v>222</v>
      </c>
      <c r="E50" s="518" t="s">
        <v>222</v>
      </c>
      <c r="F50" s="518" t="s">
        <v>222</v>
      </c>
      <c r="G50" s="519">
        <f xml:space="preserve"> I50-I50*K50</f>
        <v>104.00059999999999</v>
      </c>
      <c r="H50" s="520"/>
      <c r="I50" s="506">
        <v>126.83</v>
      </c>
      <c r="J50" s="424">
        <v>126.83</v>
      </c>
      <c r="K50" s="146">
        <f t="shared" si="1"/>
        <v>0.18</v>
      </c>
    </row>
    <row r="51" spans="1:11" ht="21.75" customHeight="1" x14ac:dyDescent="0.25">
      <c r="A51" s="501" t="s">
        <v>739</v>
      </c>
      <c r="B51" s="490" t="s">
        <v>739</v>
      </c>
      <c r="C51" s="311">
        <v>7203952</v>
      </c>
      <c r="D51" s="502" t="s">
        <v>739</v>
      </c>
      <c r="E51" s="502" t="s">
        <v>739</v>
      </c>
      <c r="F51" s="502" t="s">
        <v>739</v>
      </c>
      <c r="G51" s="492">
        <f t="shared" ref="G51:G70" si="2" xml:space="preserve"> I51-I51*K51</f>
        <v>5662.1</v>
      </c>
      <c r="H51" s="500"/>
      <c r="I51" s="503">
        <v>6905</v>
      </c>
      <c r="J51" s="422">
        <v>6905</v>
      </c>
      <c r="K51" s="146">
        <f t="shared" si="1"/>
        <v>0.18</v>
      </c>
    </row>
    <row r="52" spans="1:11" ht="21.75" customHeight="1" x14ac:dyDescent="0.25">
      <c r="A52" s="501" t="s">
        <v>740</v>
      </c>
      <c r="B52" s="490" t="s">
        <v>740</v>
      </c>
      <c r="C52" s="311">
        <v>7225062</v>
      </c>
      <c r="D52" s="502" t="s">
        <v>740</v>
      </c>
      <c r="E52" s="502" t="s">
        <v>740</v>
      </c>
      <c r="F52" s="502" t="s">
        <v>740</v>
      </c>
      <c r="G52" s="492">
        <f t="shared" si="2"/>
        <v>6253.32</v>
      </c>
      <c r="H52" s="500"/>
      <c r="I52" s="504">
        <v>7626</v>
      </c>
      <c r="J52" s="426">
        <v>7626</v>
      </c>
      <c r="K52" s="146">
        <f t="shared" si="1"/>
        <v>0.18</v>
      </c>
    </row>
    <row r="53" spans="1:11" ht="21.75" customHeight="1" x14ac:dyDescent="0.25">
      <c r="A53" s="501" t="s">
        <v>741</v>
      </c>
      <c r="B53" s="490" t="s">
        <v>741</v>
      </c>
      <c r="C53" s="311">
        <v>7235394</v>
      </c>
      <c r="D53" s="502" t="s">
        <v>741</v>
      </c>
      <c r="E53" s="502" t="s">
        <v>741</v>
      </c>
      <c r="F53" s="502" t="s">
        <v>741</v>
      </c>
      <c r="G53" s="492">
        <f t="shared" si="2"/>
        <v>7974.5</v>
      </c>
      <c r="H53" s="500"/>
      <c r="I53" s="503">
        <v>9725</v>
      </c>
      <c r="J53" s="422">
        <v>9725</v>
      </c>
      <c r="K53" s="146">
        <f t="shared" si="1"/>
        <v>0.18</v>
      </c>
    </row>
    <row r="54" spans="1:11" ht="21.75" customHeight="1" x14ac:dyDescent="0.25">
      <c r="A54" s="501" t="s">
        <v>742</v>
      </c>
      <c r="B54" s="490" t="s">
        <v>742</v>
      </c>
      <c r="C54" s="311">
        <v>7235397</v>
      </c>
      <c r="D54" s="502" t="s">
        <v>742</v>
      </c>
      <c r="E54" s="502" t="s">
        <v>742</v>
      </c>
      <c r="F54" s="502" t="s">
        <v>742</v>
      </c>
      <c r="G54" s="492">
        <f t="shared" si="2"/>
        <v>7974.5</v>
      </c>
      <c r="H54" s="500"/>
      <c r="I54" s="504">
        <v>9725</v>
      </c>
      <c r="J54" s="426">
        <v>9725</v>
      </c>
      <c r="K54" s="146">
        <f t="shared" si="1"/>
        <v>0.18</v>
      </c>
    </row>
    <row r="55" spans="1:11" ht="21.75" customHeight="1" x14ac:dyDescent="0.25">
      <c r="A55" s="501" t="s">
        <v>743</v>
      </c>
      <c r="B55" s="490" t="s">
        <v>743</v>
      </c>
      <c r="C55" s="311">
        <v>7243007</v>
      </c>
      <c r="D55" s="502" t="s">
        <v>743</v>
      </c>
      <c r="E55" s="502" t="s">
        <v>743</v>
      </c>
      <c r="F55" s="502" t="s">
        <v>743</v>
      </c>
      <c r="G55" s="492">
        <f t="shared" si="2"/>
        <v>4264</v>
      </c>
      <c r="H55" s="500"/>
      <c r="I55" s="503">
        <v>5200</v>
      </c>
      <c r="J55" s="422">
        <v>5200</v>
      </c>
      <c r="K55" s="146">
        <f t="shared" si="1"/>
        <v>0.18</v>
      </c>
    </row>
    <row r="56" spans="1:11" ht="21.75" customHeight="1" x14ac:dyDescent="0.25">
      <c r="A56" s="501" t="s">
        <v>744</v>
      </c>
      <c r="B56" s="490" t="s">
        <v>744</v>
      </c>
      <c r="C56" s="311">
        <v>7243008</v>
      </c>
      <c r="D56" s="502" t="s">
        <v>744</v>
      </c>
      <c r="E56" s="502" t="s">
        <v>744</v>
      </c>
      <c r="F56" s="502" t="s">
        <v>744</v>
      </c>
      <c r="G56" s="492">
        <f t="shared" si="2"/>
        <v>4510</v>
      </c>
      <c r="H56" s="500"/>
      <c r="I56" s="504">
        <v>5500</v>
      </c>
      <c r="J56" s="426">
        <v>5500</v>
      </c>
      <c r="K56" s="146">
        <f t="shared" si="1"/>
        <v>0.18</v>
      </c>
    </row>
    <row r="57" spans="1:11" ht="21.75" customHeight="1" x14ac:dyDescent="0.25">
      <c r="A57" s="501" t="s">
        <v>745</v>
      </c>
      <c r="B57" s="490" t="s">
        <v>745</v>
      </c>
      <c r="C57" s="311">
        <v>7252314</v>
      </c>
      <c r="D57" s="502" t="s">
        <v>745</v>
      </c>
      <c r="E57" s="502" t="s">
        <v>745</v>
      </c>
      <c r="F57" s="502" t="s">
        <v>745</v>
      </c>
      <c r="G57" s="492">
        <f t="shared" si="2"/>
        <v>6253.32</v>
      </c>
      <c r="H57" s="500"/>
      <c r="I57" s="503">
        <v>7626</v>
      </c>
      <c r="J57" s="422">
        <v>7626</v>
      </c>
      <c r="K57" s="146">
        <f t="shared" si="1"/>
        <v>0.18</v>
      </c>
    </row>
    <row r="58" spans="1:11" ht="21.75" customHeight="1" x14ac:dyDescent="0.25">
      <c r="A58" s="501" t="s">
        <v>746</v>
      </c>
      <c r="B58" s="490" t="s">
        <v>746</v>
      </c>
      <c r="C58" s="311">
        <v>7252319</v>
      </c>
      <c r="D58" s="502" t="s">
        <v>746</v>
      </c>
      <c r="E58" s="502" t="s">
        <v>746</v>
      </c>
      <c r="F58" s="502" t="s">
        <v>746</v>
      </c>
      <c r="G58" s="492">
        <f t="shared" si="2"/>
        <v>6473.9</v>
      </c>
      <c r="H58" s="500"/>
      <c r="I58" s="504">
        <v>7895</v>
      </c>
      <c r="J58" s="426">
        <v>7895</v>
      </c>
      <c r="K58" s="146">
        <f t="shared" si="1"/>
        <v>0.18</v>
      </c>
    </row>
    <row r="59" spans="1:11" ht="21.75" customHeight="1" x14ac:dyDescent="0.25">
      <c r="A59" s="501" t="s">
        <v>747</v>
      </c>
      <c r="B59" s="490" t="s">
        <v>747</v>
      </c>
      <c r="C59" s="311">
        <v>7252321</v>
      </c>
      <c r="D59" s="502" t="s">
        <v>747</v>
      </c>
      <c r="E59" s="502" t="s">
        <v>747</v>
      </c>
      <c r="F59" s="502" t="s">
        <v>747</v>
      </c>
      <c r="G59" s="492">
        <f t="shared" si="2"/>
        <v>8634.6</v>
      </c>
      <c r="H59" s="500"/>
      <c r="I59" s="556">
        <v>10530</v>
      </c>
      <c r="J59" s="557">
        <v>10530</v>
      </c>
      <c r="K59" s="146">
        <f t="shared" si="1"/>
        <v>0.18</v>
      </c>
    </row>
    <row r="60" spans="1:11" ht="21.75" customHeight="1" x14ac:dyDescent="0.25">
      <c r="A60" s="501" t="s">
        <v>748</v>
      </c>
      <c r="B60" s="490" t="s">
        <v>748</v>
      </c>
      <c r="C60" s="311">
        <v>7252351</v>
      </c>
      <c r="D60" s="502" t="s">
        <v>748</v>
      </c>
      <c r="E60" s="502" t="s">
        <v>748</v>
      </c>
      <c r="F60" s="502" t="s">
        <v>748</v>
      </c>
      <c r="G60" s="492">
        <f t="shared" si="2"/>
        <v>5662.1</v>
      </c>
      <c r="H60" s="500"/>
      <c r="I60" s="503">
        <v>6905</v>
      </c>
      <c r="J60" s="422">
        <v>6905</v>
      </c>
      <c r="K60" s="146">
        <f xml:space="preserve"> K58</f>
        <v>0.18</v>
      </c>
    </row>
    <row r="61" spans="1:11" ht="21.75" customHeight="1" x14ac:dyDescent="0.25">
      <c r="A61" s="501" t="s">
        <v>749</v>
      </c>
      <c r="B61" s="490" t="s">
        <v>749</v>
      </c>
      <c r="C61" s="311">
        <v>7252357</v>
      </c>
      <c r="D61" s="502" t="s">
        <v>749</v>
      </c>
      <c r="E61" s="502" t="s">
        <v>749</v>
      </c>
      <c r="F61" s="502" t="s">
        <v>749</v>
      </c>
      <c r="G61" s="492">
        <f t="shared" si="2"/>
        <v>6473.9</v>
      </c>
      <c r="H61" s="500"/>
      <c r="I61" s="504">
        <v>7895</v>
      </c>
      <c r="J61" s="426">
        <v>7895</v>
      </c>
      <c r="K61" s="146">
        <f t="shared" si="1"/>
        <v>0.18</v>
      </c>
    </row>
    <row r="62" spans="1:11" ht="21.75" customHeight="1" x14ac:dyDescent="0.25">
      <c r="A62" s="501" t="s">
        <v>750</v>
      </c>
      <c r="B62" s="490" t="s">
        <v>750</v>
      </c>
      <c r="C62" s="311">
        <v>7252359</v>
      </c>
      <c r="D62" s="502" t="s">
        <v>750</v>
      </c>
      <c r="E62" s="502" t="s">
        <v>750</v>
      </c>
      <c r="F62" s="502" t="s">
        <v>750</v>
      </c>
      <c r="G62" s="492">
        <f t="shared" si="2"/>
        <v>8634.6</v>
      </c>
      <c r="H62" s="500"/>
      <c r="I62" s="503">
        <v>10530</v>
      </c>
      <c r="J62" s="422">
        <v>10530</v>
      </c>
      <c r="K62" s="146">
        <f t="shared" si="1"/>
        <v>0.18</v>
      </c>
    </row>
    <row r="63" spans="1:11" ht="15" customHeight="1" x14ac:dyDescent="0.25">
      <c r="A63" s="501" t="s">
        <v>763</v>
      </c>
      <c r="B63" s="490" t="s">
        <v>763</v>
      </c>
      <c r="C63" s="311">
        <v>7269371</v>
      </c>
      <c r="D63" s="502" t="s">
        <v>763</v>
      </c>
      <c r="E63" s="502" t="s">
        <v>763</v>
      </c>
      <c r="F63" s="502" t="s">
        <v>763</v>
      </c>
      <c r="G63" s="492">
        <f t="shared" si="2"/>
        <v>8188.52</v>
      </c>
      <c r="H63" s="500"/>
      <c r="I63" s="504">
        <v>9986</v>
      </c>
      <c r="J63" s="426">
        <v>9986</v>
      </c>
      <c r="K63" s="146">
        <f t="shared" si="1"/>
        <v>0.18</v>
      </c>
    </row>
    <row r="64" spans="1:11" ht="15" customHeight="1" x14ac:dyDescent="0.25">
      <c r="A64" s="501" t="s">
        <v>764</v>
      </c>
      <c r="B64" s="490" t="s">
        <v>764</v>
      </c>
      <c r="C64" s="311">
        <v>7269387</v>
      </c>
      <c r="D64" s="502" t="s">
        <v>764</v>
      </c>
      <c r="E64" s="502" t="s">
        <v>764</v>
      </c>
      <c r="F64" s="502" t="s">
        <v>764</v>
      </c>
      <c r="G64" s="492">
        <f t="shared" si="2"/>
        <v>6708.42</v>
      </c>
      <c r="H64" s="500"/>
      <c r="I64" s="503">
        <v>8181</v>
      </c>
      <c r="J64" s="422">
        <v>8181</v>
      </c>
      <c r="K64" s="146">
        <f t="shared" si="1"/>
        <v>0.18</v>
      </c>
    </row>
    <row r="65" spans="1:11" ht="15" customHeight="1" x14ac:dyDescent="0.25">
      <c r="A65" s="501" t="s">
        <v>223</v>
      </c>
      <c r="B65" s="490" t="s">
        <v>223</v>
      </c>
      <c r="C65" s="311">
        <v>7270167</v>
      </c>
      <c r="D65" s="505" t="s">
        <v>223</v>
      </c>
      <c r="E65" s="505" t="s">
        <v>223</v>
      </c>
      <c r="F65" s="505" t="s">
        <v>223</v>
      </c>
      <c r="G65" s="492">
        <f t="shared" si="2"/>
        <v>9015.9</v>
      </c>
      <c r="H65" s="500"/>
      <c r="I65" s="504">
        <v>10995</v>
      </c>
      <c r="J65" s="426">
        <v>10995</v>
      </c>
      <c r="K65" s="146">
        <f t="shared" si="1"/>
        <v>0.18</v>
      </c>
    </row>
    <row r="66" spans="1:11" ht="15" customHeight="1" x14ac:dyDescent="0.25">
      <c r="A66" s="501" t="s">
        <v>224</v>
      </c>
      <c r="B66" s="490" t="s">
        <v>224</v>
      </c>
      <c r="C66" s="311">
        <v>7270193</v>
      </c>
      <c r="D66" s="505" t="s">
        <v>224</v>
      </c>
      <c r="E66" s="505" t="s">
        <v>224</v>
      </c>
      <c r="F66" s="505" t="s">
        <v>224</v>
      </c>
      <c r="G66" s="492">
        <f t="shared" si="2"/>
        <v>8188.52</v>
      </c>
      <c r="H66" s="500"/>
      <c r="I66" s="503">
        <v>9986</v>
      </c>
      <c r="J66" s="422">
        <v>9986</v>
      </c>
      <c r="K66" s="146">
        <f t="shared" si="1"/>
        <v>0.18</v>
      </c>
    </row>
    <row r="67" spans="1:11" s="149" customFormat="1" ht="15" customHeight="1" x14ac:dyDescent="0.25">
      <c r="A67" s="501" t="s">
        <v>225</v>
      </c>
      <c r="B67" s="490" t="s">
        <v>225</v>
      </c>
      <c r="C67" s="311">
        <v>7270198</v>
      </c>
      <c r="D67" s="505" t="s">
        <v>225</v>
      </c>
      <c r="E67" s="505" t="s">
        <v>225</v>
      </c>
      <c r="F67" s="505" t="s">
        <v>225</v>
      </c>
      <c r="G67" s="492">
        <f t="shared" si="2"/>
        <v>6708.42</v>
      </c>
      <c r="H67" s="500"/>
      <c r="I67" s="558">
        <v>8181</v>
      </c>
      <c r="J67" s="559">
        <v>8181</v>
      </c>
      <c r="K67" s="148">
        <f t="shared" si="1"/>
        <v>0.18</v>
      </c>
    </row>
    <row r="68" spans="1:11" ht="15" customHeight="1" x14ac:dyDescent="0.25">
      <c r="A68" s="501" t="s">
        <v>226</v>
      </c>
      <c r="B68" s="490" t="s">
        <v>226</v>
      </c>
      <c r="C68" s="311">
        <v>7270201</v>
      </c>
      <c r="D68" s="505" t="s">
        <v>226</v>
      </c>
      <c r="E68" s="505" t="s">
        <v>226</v>
      </c>
      <c r="F68" s="505" t="s">
        <v>226</v>
      </c>
      <c r="G68" s="492">
        <f t="shared" si="2"/>
        <v>9015.9</v>
      </c>
      <c r="H68" s="500"/>
      <c r="I68" s="552">
        <v>10995</v>
      </c>
      <c r="J68" s="553">
        <v>10995</v>
      </c>
      <c r="K68" s="146">
        <f t="shared" si="1"/>
        <v>0.18</v>
      </c>
    </row>
    <row r="69" spans="1:11" s="149" customFormat="1" ht="15" customHeight="1" x14ac:dyDescent="0.25">
      <c r="A69" s="501" t="s">
        <v>1237</v>
      </c>
      <c r="B69" s="490" t="s">
        <v>1237</v>
      </c>
      <c r="C69" s="311">
        <v>7270338</v>
      </c>
      <c r="D69" s="505" t="s">
        <v>1237</v>
      </c>
      <c r="E69" s="505" t="s">
        <v>1237</v>
      </c>
      <c r="F69" s="505" t="s">
        <v>1237</v>
      </c>
      <c r="G69" s="492">
        <f t="shared" si="2"/>
        <v>4988.88</v>
      </c>
      <c r="H69" s="500"/>
      <c r="I69" s="558">
        <v>6084</v>
      </c>
      <c r="J69" s="559">
        <v>6084</v>
      </c>
      <c r="K69" s="148">
        <f t="shared" si="1"/>
        <v>0.18</v>
      </c>
    </row>
    <row r="70" spans="1:11" ht="15" customHeight="1" thickBot="1" x14ac:dyDescent="0.3">
      <c r="A70" s="546" t="s">
        <v>1238</v>
      </c>
      <c r="B70" s="547" t="s">
        <v>1238</v>
      </c>
      <c r="C70" s="312">
        <v>7270342</v>
      </c>
      <c r="D70" s="555" t="s">
        <v>1238</v>
      </c>
      <c r="E70" s="555" t="s">
        <v>1238</v>
      </c>
      <c r="F70" s="555" t="s">
        <v>1238</v>
      </c>
      <c r="G70" s="548">
        <f t="shared" si="2"/>
        <v>5385.76</v>
      </c>
      <c r="H70" s="549"/>
      <c r="I70" s="552">
        <v>6568</v>
      </c>
      <c r="J70" s="553">
        <v>6568</v>
      </c>
      <c r="K70" s="146">
        <f t="shared" si="1"/>
        <v>0.18</v>
      </c>
    </row>
  </sheetData>
  <dataConsolidate/>
  <mergeCells count="176">
    <mergeCell ref="I70:J70"/>
    <mergeCell ref="D30:F30"/>
    <mergeCell ref="G30:H30"/>
    <mergeCell ref="D31:F31"/>
    <mergeCell ref="G31:H31"/>
    <mergeCell ref="D25:F25"/>
    <mergeCell ref="G25:H25"/>
    <mergeCell ref="D27:F27"/>
    <mergeCell ref="G27:H27"/>
    <mergeCell ref="G29:H29"/>
    <mergeCell ref="D29:F29"/>
    <mergeCell ref="D35:F35"/>
    <mergeCell ref="G35:H35"/>
    <mergeCell ref="D70:F70"/>
    <mergeCell ref="I59:J59"/>
    <mergeCell ref="I67:J67"/>
    <mergeCell ref="I68:J68"/>
    <mergeCell ref="I69:J69"/>
    <mergeCell ref="G33:H33"/>
    <mergeCell ref="D34:F34"/>
    <mergeCell ref="G34:H34"/>
    <mergeCell ref="D26:F26"/>
    <mergeCell ref="G57:H57"/>
    <mergeCell ref="G65:H65"/>
    <mergeCell ref="A67:B67"/>
    <mergeCell ref="A68:B68"/>
    <mergeCell ref="A69:B69"/>
    <mergeCell ref="A70:B70"/>
    <mergeCell ref="G67:H67"/>
    <mergeCell ref="G68:H68"/>
    <mergeCell ref="G69:H69"/>
    <mergeCell ref="G70:H70"/>
    <mergeCell ref="A12:C12"/>
    <mergeCell ref="E12:H12"/>
    <mergeCell ref="A59:B59"/>
    <mergeCell ref="D59:F59"/>
    <mergeCell ref="G59:H59"/>
    <mergeCell ref="D67:F67"/>
    <mergeCell ref="D68:F68"/>
    <mergeCell ref="D69:F69"/>
    <mergeCell ref="G24:H24"/>
    <mergeCell ref="A35:B35"/>
    <mergeCell ref="D36:F36"/>
    <mergeCell ref="G26:H26"/>
    <mergeCell ref="G36:H36"/>
    <mergeCell ref="D32:F32"/>
    <mergeCell ref="G32:H32"/>
    <mergeCell ref="D33:F33"/>
    <mergeCell ref="D1:H2"/>
    <mergeCell ref="D4:H4"/>
    <mergeCell ref="D6:H6"/>
    <mergeCell ref="A8:C8"/>
    <mergeCell ref="D8:E8"/>
    <mergeCell ref="G8:H8"/>
    <mergeCell ref="D28:F28"/>
    <mergeCell ref="G28:H28"/>
    <mergeCell ref="A21:B22"/>
    <mergeCell ref="C21:C22"/>
    <mergeCell ref="D21:F22"/>
    <mergeCell ref="G21:H22"/>
    <mergeCell ref="D23:F23"/>
    <mergeCell ref="G23:H23"/>
    <mergeCell ref="A9:C9"/>
    <mergeCell ref="D9:E9"/>
    <mergeCell ref="G9:H9"/>
    <mergeCell ref="A11:D11"/>
    <mergeCell ref="A20:D20"/>
    <mergeCell ref="E20:F20"/>
    <mergeCell ref="A18:C18"/>
    <mergeCell ref="E18:H18"/>
    <mergeCell ref="A25:B25"/>
    <mergeCell ref="G20:H20"/>
    <mergeCell ref="A13:C13"/>
    <mergeCell ref="E13:H13"/>
    <mergeCell ref="A14:C14"/>
    <mergeCell ref="E14:H14"/>
    <mergeCell ref="E15:H15"/>
    <mergeCell ref="A16:C16"/>
    <mergeCell ref="E16:H16"/>
    <mergeCell ref="A17:C17"/>
    <mergeCell ref="E17:H17"/>
    <mergeCell ref="A63:B63"/>
    <mergeCell ref="D63:F63"/>
    <mergeCell ref="A50:B50"/>
    <mergeCell ref="D50:F50"/>
    <mergeCell ref="G50:H50"/>
    <mergeCell ref="D37:F37"/>
    <mergeCell ref="G37:H37"/>
    <mergeCell ref="A51:B51"/>
    <mergeCell ref="D51:F51"/>
    <mergeCell ref="G51:H51"/>
    <mergeCell ref="D39:F39"/>
    <mergeCell ref="G39:H39"/>
    <mergeCell ref="D40:F40"/>
    <mergeCell ref="G40:H40"/>
    <mergeCell ref="A48:B49"/>
    <mergeCell ref="C48:C49"/>
    <mergeCell ref="D48:F49"/>
    <mergeCell ref="G48:H49"/>
    <mergeCell ref="A37:B37"/>
    <mergeCell ref="A38:B38"/>
    <mergeCell ref="A39:B39"/>
    <mergeCell ref="D38:F38"/>
    <mergeCell ref="G38:H38"/>
    <mergeCell ref="A58:B58"/>
    <mergeCell ref="D58:F58"/>
    <mergeCell ref="G58:H58"/>
    <mergeCell ref="A56:B56"/>
    <mergeCell ref="D56:F56"/>
    <mergeCell ref="G56:H56"/>
    <mergeCell ref="A57:B57"/>
    <mergeCell ref="D57:F57"/>
    <mergeCell ref="G62:H62"/>
    <mergeCell ref="A55:B55"/>
    <mergeCell ref="D55:F55"/>
    <mergeCell ref="G55:H55"/>
    <mergeCell ref="A52:B52"/>
    <mergeCell ref="D52:F52"/>
    <mergeCell ref="G52:H52"/>
    <mergeCell ref="A53:B53"/>
    <mergeCell ref="D53:F53"/>
    <mergeCell ref="G53:H53"/>
    <mergeCell ref="A54:B54"/>
    <mergeCell ref="D54:F54"/>
    <mergeCell ref="G54:H5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8:J38"/>
    <mergeCell ref="I39:J39"/>
    <mergeCell ref="I40:J40"/>
    <mergeCell ref="I48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G63:H63"/>
    <mergeCell ref="A60:B60"/>
    <mergeCell ref="D60:F60"/>
    <mergeCell ref="I64:J64"/>
    <mergeCell ref="I65:J65"/>
    <mergeCell ref="I66:J66"/>
    <mergeCell ref="I60:J60"/>
    <mergeCell ref="I61:J61"/>
    <mergeCell ref="I62:J62"/>
    <mergeCell ref="I63:J63"/>
    <mergeCell ref="G60:H60"/>
    <mergeCell ref="A61:B61"/>
    <mergeCell ref="D61:F61"/>
    <mergeCell ref="G61:H61"/>
    <mergeCell ref="A62:B62"/>
    <mergeCell ref="D62:F62"/>
    <mergeCell ref="A64:B64"/>
    <mergeCell ref="D64:F64"/>
    <mergeCell ref="G64:H64"/>
    <mergeCell ref="A65:B65"/>
    <mergeCell ref="D65:F65"/>
    <mergeCell ref="A66:B66"/>
    <mergeCell ref="D66:F66"/>
    <mergeCell ref="G66:H66"/>
  </mergeCells>
  <pageMargins left="0.7" right="0.7" top="0.75" bottom="0.75" header="0.3" footer="0.3"/>
  <pageSetup orientation="portrait" r:id="rId1"/>
  <headerFooter differentFirst="1">
    <oddHeader>&amp;C&amp;16DOOSAN INFACORE CONSTRUCTION EQUIPMENT PRICE PAGES</oddHeader>
    <oddFooter xml:space="preserve">&amp;C&amp;9Doosan Infracore Construction Equipment 
2905 Shawnee Industrial Way Suwanee, GA 30024 USA </oddFooter>
    <firstHeader>&amp;C&amp;16DOOSAN INFRACORE CONSTRUCTION EQUIPMENT PRICE PAGES</firstHeader>
    <firstFooter xml:space="preserve">&amp;C&amp;9Doosan Infracore Construction Equipment 
2905 Shawnee Industrial Way Suwanee, GA 30024 USA </first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K76"/>
  <sheetViews>
    <sheetView view="pageLayout" zoomScaleNormal="100" workbookViewId="0">
      <selection activeCell="D5" sqref="D5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6.7109375" customWidth="1"/>
    <col min="7" max="7" width="7.28515625" customWidth="1"/>
    <col min="8" max="8" width="5.42578125" customWidth="1"/>
    <col min="9" max="9" width="10.140625" hidden="1" customWidth="1"/>
    <col min="10" max="10" width="11.140625" hidden="1" customWidth="1"/>
    <col min="11" max="11" width="9.140625" hidden="1" customWidth="1"/>
  </cols>
  <sheetData>
    <row r="1" spans="1:8" ht="15" customHeight="1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" customHeight="1" thickBot="1" x14ac:dyDescent="0.3">
      <c r="D2" s="391"/>
      <c r="E2" s="392"/>
      <c r="F2" s="392"/>
      <c r="G2" s="392"/>
      <c r="H2" s="393"/>
    </row>
    <row r="3" spans="1:8" ht="15" customHeight="1" thickBot="1" x14ac:dyDescent="0.3">
      <c r="D3" s="129"/>
      <c r="E3" s="129"/>
      <c r="F3" s="129"/>
      <c r="G3" s="129"/>
      <c r="H3" s="129"/>
    </row>
    <row r="4" spans="1:8" ht="15" customHeight="1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5" customHeight="1" thickBot="1" x14ac:dyDescent="0.3">
      <c r="D5" s="127"/>
      <c r="E5" s="127"/>
      <c r="F5" s="127"/>
      <c r="G5" s="127"/>
    </row>
    <row r="6" spans="1:8" ht="15" customHeight="1" thickBot="1" x14ac:dyDescent="0.3">
      <c r="D6" s="404" t="str">
        <f xml:space="preserve"> 'Price Index'!D6:H6</f>
        <v>State of Iowa</v>
      </c>
      <c r="E6" s="405"/>
      <c r="F6" s="405"/>
      <c r="G6" s="405"/>
      <c r="H6" s="406"/>
    </row>
    <row r="7" spans="1:8" ht="15.75" thickBot="1" x14ac:dyDescent="0.3">
      <c r="A7" s="123"/>
      <c r="B7" s="123"/>
      <c r="C7" s="123"/>
      <c r="D7" s="123"/>
      <c r="E7" s="123"/>
    </row>
    <row r="8" spans="1:8" ht="30.75" customHeight="1" x14ac:dyDescent="0.25">
      <c r="A8" s="431" t="s">
        <v>172</v>
      </c>
      <c r="B8" s="432"/>
      <c r="C8" s="432"/>
      <c r="D8" s="433" t="s">
        <v>173</v>
      </c>
      <c r="E8" s="432"/>
      <c r="F8" s="295" t="s">
        <v>174</v>
      </c>
      <c r="G8" s="434" t="s">
        <v>751</v>
      </c>
      <c r="H8" s="435"/>
    </row>
    <row r="9" spans="1:8" x14ac:dyDescent="0.25">
      <c r="A9" s="560" t="s">
        <v>1249</v>
      </c>
      <c r="B9" s="561" t="s">
        <v>1249</v>
      </c>
      <c r="C9" s="562" t="s">
        <v>1249</v>
      </c>
      <c r="D9" s="560" t="s">
        <v>239</v>
      </c>
      <c r="E9" s="562"/>
      <c r="F9" s="158">
        <f xml:space="preserve"> 'Price Index'!G10:G10</f>
        <v>0.18</v>
      </c>
      <c r="G9" s="563">
        <f xml:space="preserve"> 'Price Index'!F19-'Price Index'!F19*'Price Index'!G10</f>
        <v>116190.72</v>
      </c>
      <c r="H9" s="563"/>
    </row>
    <row r="10" spans="1:8" x14ac:dyDescent="0.25">
      <c r="A10" s="560" t="s">
        <v>1256</v>
      </c>
      <c r="B10" s="561" t="s">
        <v>1256</v>
      </c>
      <c r="C10" s="562" t="s">
        <v>1256</v>
      </c>
      <c r="D10" s="560" t="s">
        <v>615</v>
      </c>
      <c r="E10" s="562"/>
      <c r="F10" s="158">
        <f xml:space="preserve"> 'Price Index'!G10:G10</f>
        <v>0.18</v>
      </c>
      <c r="G10" s="563">
        <f xml:space="preserve"> 'Price Index'!F20-'Price Index'!F20*'Price Index'!G11</f>
        <v>121545.54139999999</v>
      </c>
      <c r="H10" s="563"/>
    </row>
    <row r="11" spans="1:8" x14ac:dyDescent="0.25">
      <c r="A11" s="560" t="s">
        <v>1240</v>
      </c>
      <c r="B11" s="561" t="s">
        <v>1240</v>
      </c>
      <c r="C11" s="562" t="s">
        <v>1240</v>
      </c>
      <c r="D11" s="560" t="s">
        <v>349</v>
      </c>
      <c r="E11" s="562"/>
      <c r="F11" s="158">
        <f xml:space="preserve"> 'Price Index'!G10:G10</f>
        <v>0.18</v>
      </c>
      <c r="G11" s="563">
        <f xml:space="preserve"> 'Price Index'!F21-'Price Index'!F21*'Price Index'!G12</f>
        <v>122070.038</v>
      </c>
      <c r="H11" s="563"/>
    </row>
    <row r="12" spans="1:8" x14ac:dyDescent="0.25">
      <c r="A12" s="560" t="s">
        <v>1263</v>
      </c>
      <c r="B12" s="561" t="s">
        <v>1263</v>
      </c>
      <c r="C12" s="562" t="s">
        <v>1263</v>
      </c>
      <c r="D12" s="560" t="s">
        <v>616</v>
      </c>
      <c r="E12" s="562"/>
      <c r="F12" s="158">
        <f xml:space="preserve"> 'Price Index'!G10:G10</f>
        <v>0.18</v>
      </c>
      <c r="G12" s="563">
        <f xml:space="preserve"> 'Price Index'!F22-'Price Index'!F22*'Price Index'!G13</f>
        <v>123939.13780000001</v>
      </c>
      <c r="H12" s="563"/>
    </row>
    <row r="13" spans="1:8" ht="15.75" thickBot="1" x14ac:dyDescent="0.3"/>
    <row r="14" spans="1:8" ht="15.75" x14ac:dyDescent="0.25">
      <c r="A14" s="436" t="s">
        <v>175</v>
      </c>
      <c r="B14" s="437"/>
      <c r="C14" s="437"/>
      <c r="D14" s="437"/>
      <c r="E14" s="130"/>
      <c r="F14" s="130"/>
      <c r="G14" s="130"/>
      <c r="H14" s="131"/>
    </row>
    <row r="15" spans="1:8" x14ac:dyDescent="0.25">
      <c r="A15" s="438" t="s">
        <v>297</v>
      </c>
      <c r="B15" s="439"/>
      <c r="C15" s="439"/>
      <c r="D15" s="291"/>
      <c r="E15" s="440" t="s">
        <v>276</v>
      </c>
      <c r="F15" s="440"/>
      <c r="G15" s="440"/>
      <c r="H15" s="441"/>
    </row>
    <row r="16" spans="1:8" x14ac:dyDescent="0.25">
      <c r="A16" s="442" t="s">
        <v>270</v>
      </c>
      <c r="B16" s="443"/>
      <c r="C16" s="443"/>
      <c r="D16" s="136"/>
      <c r="E16" s="444" t="s">
        <v>277</v>
      </c>
      <c r="F16" s="444"/>
      <c r="G16" s="444"/>
      <c r="H16" s="445"/>
    </row>
    <row r="17" spans="1:11" x14ac:dyDescent="0.25">
      <c r="A17" s="442" t="s">
        <v>442</v>
      </c>
      <c r="B17" s="443"/>
      <c r="C17" s="443"/>
      <c r="D17" s="291"/>
      <c r="E17" s="444" t="s">
        <v>299</v>
      </c>
      <c r="F17" s="444"/>
      <c r="G17" s="444"/>
      <c r="H17" s="445"/>
    </row>
    <row r="18" spans="1:11" x14ac:dyDescent="0.25">
      <c r="A18" s="290" t="s">
        <v>298</v>
      </c>
      <c r="B18" s="291"/>
      <c r="C18" s="291"/>
      <c r="D18" s="138"/>
      <c r="E18" s="444" t="s">
        <v>300</v>
      </c>
      <c r="F18" s="444"/>
      <c r="G18" s="444"/>
      <c r="H18" s="445"/>
    </row>
    <row r="19" spans="1:11" x14ac:dyDescent="0.25">
      <c r="A19" s="442" t="s">
        <v>273</v>
      </c>
      <c r="B19" s="443"/>
      <c r="C19" s="443"/>
      <c r="D19" s="136"/>
      <c r="E19" s="444" t="s">
        <v>279</v>
      </c>
      <c r="F19" s="444"/>
      <c r="G19" s="444"/>
      <c r="H19" s="445"/>
    </row>
    <row r="20" spans="1:11" x14ac:dyDescent="0.25">
      <c r="A20" s="442" t="s">
        <v>274</v>
      </c>
      <c r="B20" s="443"/>
      <c r="C20" s="443"/>
      <c r="D20" s="138"/>
      <c r="E20" s="444" t="s">
        <v>280</v>
      </c>
      <c r="F20" s="444"/>
      <c r="G20" s="444"/>
      <c r="H20" s="445"/>
    </row>
    <row r="21" spans="1:11" ht="15.75" thickBot="1" x14ac:dyDescent="0.3">
      <c r="A21" s="465" t="s">
        <v>275</v>
      </c>
      <c r="B21" s="466"/>
      <c r="C21" s="466"/>
      <c r="D21" s="139"/>
      <c r="E21" s="467" t="s">
        <v>281</v>
      </c>
      <c r="F21" s="467"/>
      <c r="G21" s="467"/>
      <c r="H21" s="468"/>
    </row>
    <row r="22" spans="1:11" x14ac:dyDescent="0.25">
      <c r="A22" s="123"/>
      <c r="B22" s="123"/>
      <c r="C22" s="123"/>
      <c r="D22" s="123"/>
      <c r="E22" s="123"/>
      <c r="F22" s="128"/>
      <c r="G22" s="124"/>
      <c r="H22" s="124"/>
    </row>
    <row r="23" spans="1:11" ht="15.75" thickBot="1" x14ac:dyDescent="0.3">
      <c r="A23" s="450"/>
      <c r="B23" s="450"/>
      <c r="C23" s="450"/>
      <c r="D23" s="450"/>
      <c r="E23" s="450"/>
      <c r="F23" s="450"/>
      <c r="G23" s="450"/>
      <c r="H23" s="450"/>
    </row>
    <row r="24" spans="1:11" ht="15" customHeight="1" x14ac:dyDescent="0.25">
      <c r="A24" s="451" t="s">
        <v>205</v>
      </c>
      <c r="B24" s="452"/>
      <c r="C24" s="455" t="s">
        <v>234</v>
      </c>
      <c r="D24" s="457" t="s">
        <v>172</v>
      </c>
      <c r="E24" s="458"/>
      <c r="F24" s="452"/>
      <c r="G24" s="461" t="s">
        <v>751</v>
      </c>
      <c r="H24" s="462"/>
    </row>
    <row r="25" spans="1:11" ht="15.75" customHeight="1" thickBot="1" x14ac:dyDescent="0.3">
      <c r="A25" s="538"/>
      <c r="B25" s="539"/>
      <c r="C25" s="540"/>
      <c r="D25" s="541"/>
      <c r="E25" s="542"/>
      <c r="F25" s="539"/>
      <c r="G25" s="463"/>
      <c r="H25" s="464"/>
    </row>
    <row r="26" spans="1:11" ht="15.75" hidden="1" thickBot="1" x14ac:dyDescent="0.3">
      <c r="A26" s="201" t="s">
        <v>207</v>
      </c>
      <c r="B26" s="292"/>
      <c r="C26" s="203" t="s">
        <v>177</v>
      </c>
      <c r="D26" s="543" t="s">
        <v>178</v>
      </c>
      <c r="E26" s="543"/>
      <c r="F26" s="543"/>
      <c r="G26" s="544">
        <f>SUM(I26-I26*K26)</f>
        <v>1640</v>
      </c>
      <c r="H26" s="545"/>
      <c r="I26" s="515">
        <v>2000</v>
      </c>
      <c r="J26" s="475"/>
      <c r="K26" s="146">
        <f xml:space="preserve"> F9</f>
        <v>0.18</v>
      </c>
    </row>
    <row r="27" spans="1:11" x14ac:dyDescent="0.25">
      <c r="A27" s="204" t="s">
        <v>208</v>
      </c>
      <c r="B27" s="296"/>
      <c r="C27" s="168">
        <v>200</v>
      </c>
      <c r="D27" s="296" t="s">
        <v>359</v>
      </c>
      <c r="E27" s="296"/>
      <c r="F27" s="296"/>
      <c r="G27" s="550">
        <f t="shared" ref="G27:G43" si="0">SUM(I27-I27*K27)</f>
        <v>1914.7</v>
      </c>
      <c r="H27" s="551"/>
      <c r="I27" s="507">
        <v>2335</v>
      </c>
      <c r="J27" s="508"/>
      <c r="K27" s="146">
        <f xml:space="preserve"> K26</f>
        <v>0.18</v>
      </c>
    </row>
    <row r="28" spans="1:11" x14ac:dyDescent="0.25">
      <c r="A28" s="536" t="s">
        <v>209</v>
      </c>
      <c r="B28" s="537"/>
      <c r="C28" s="199" t="s">
        <v>179</v>
      </c>
      <c r="D28" s="521" t="s">
        <v>180</v>
      </c>
      <c r="E28" s="521"/>
      <c r="F28" s="521"/>
      <c r="G28" s="523">
        <f t="shared" si="0"/>
        <v>1914.7</v>
      </c>
      <c r="H28" s="524"/>
      <c r="I28" s="474">
        <v>2335</v>
      </c>
      <c r="J28" s="475"/>
      <c r="K28" s="146">
        <f t="shared" ref="K28:K74" si="1" xml:space="preserve"> K27</f>
        <v>0.18</v>
      </c>
    </row>
    <row r="29" spans="1:11" x14ac:dyDescent="0.25">
      <c r="A29" s="210" t="s">
        <v>211</v>
      </c>
      <c r="B29" s="200"/>
      <c r="C29" s="199" t="s">
        <v>183</v>
      </c>
      <c r="D29" s="521" t="s">
        <v>184</v>
      </c>
      <c r="E29" s="521"/>
      <c r="F29" s="521"/>
      <c r="G29" s="523">
        <f t="shared" si="0"/>
        <v>1820.4</v>
      </c>
      <c r="H29" s="524"/>
      <c r="I29" s="507">
        <v>2220</v>
      </c>
      <c r="J29" s="508"/>
      <c r="K29" s="146">
        <f t="shared" si="1"/>
        <v>0.18</v>
      </c>
    </row>
    <row r="30" spans="1:11" x14ac:dyDescent="0.25">
      <c r="A30" s="210" t="s">
        <v>210</v>
      </c>
      <c r="B30" s="200"/>
      <c r="C30" s="199" t="s">
        <v>181</v>
      </c>
      <c r="D30" s="521" t="s">
        <v>182</v>
      </c>
      <c r="E30" s="521"/>
      <c r="F30" s="521"/>
      <c r="G30" s="523">
        <f t="shared" si="0"/>
        <v>5108.6000000000004</v>
      </c>
      <c r="H30" s="524"/>
      <c r="I30" s="474">
        <v>6230</v>
      </c>
      <c r="J30" s="475"/>
      <c r="K30" s="146">
        <f t="shared" si="1"/>
        <v>0.18</v>
      </c>
    </row>
    <row r="31" spans="1:11" x14ac:dyDescent="0.25">
      <c r="A31" s="210" t="s">
        <v>235</v>
      </c>
      <c r="B31" s="200"/>
      <c r="C31" s="199" t="s">
        <v>236</v>
      </c>
      <c r="D31" s="521" t="s">
        <v>237</v>
      </c>
      <c r="E31" s="521"/>
      <c r="F31" s="521"/>
      <c r="G31" s="523">
        <f t="shared" si="0"/>
        <v>6027</v>
      </c>
      <c r="H31" s="524"/>
      <c r="I31" s="507">
        <v>7350</v>
      </c>
      <c r="J31" s="508"/>
      <c r="K31" s="146">
        <f t="shared" si="1"/>
        <v>0.18</v>
      </c>
    </row>
    <row r="32" spans="1:11" x14ac:dyDescent="0.25">
      <c r="A32" s="210" t="s">
        <v>446</v>
      </c>
      <c r="B32" s="200"/>
      <c r="C32" s="199" t="s">
        <v>447</v>
      </c>
      <c r="D32" s="554" t="s">
        <v>448</v>
      </c>
      <c r="E32" s="554"/>
      <c r="F32" s="554"/>
      <c r="G32" s="523">
        <f t="shared" si="0"/>
        <v>5280.8</v>
      </c>
      <c r="H32" s="524"/>
      <c r="I32" s="507">
        <v>6440</v>
      </c>
      <c r="J32" s="508"/>
      <c r="K32" s="146">
        <f t="shared" si="1"/>
        <v>0.18</v>
      </c>
    </row>
    <row r="33" spans="1:11" x14ac:dyDescent="0.25">
      <c r="A33" s="210" t="s">
        <v>212</v>
      </c>
      <c r="B33" s="200"/>
      <c r="C33" s="199" t="s">
        <v>185</v>
      </c>
      <c r="D33" s="521" t="s">
        <v>186</v>
      </c>
      <c r="E33" s="521"/>
      <c r="F33" s="521"/>
      <c r="G33" s="523">
        <f t="shared" si="0"/>
        <v>1180.8</v>
      </c>
      <c r="H33" s="524"/>
      <c r="I33" s="474">
        <v>1440</v>
      </c>
      <c r="J33" s="475"/>
      <c r="K33" s="146">
        <f t="shared" si="1"/>
        <v>0.18</v>
      </c>
    </row>
    <row r="34" spans="1:11" x14ac:dyDescent="0.25">
      <c r="A34" s="210" t="s">
        <v>213</v>
      </c>
      <c r="B34" s="200"/>
      <c r="C34" s="199" t="s">
        <v>187</v>
      </c>
      <c r="D34" s="521" t="s">
        <v>188</v>
      </c>
      <c r="E34" s="521"/>
      <c r="F34" s="521"/>
      <c r="G34" s="523">
        <f t="shared" si="0"/>
        <v>1369.4</v>
      </c>
      <c r="H34" s="524"/>
      <c r="I34" s="507">
        <v>1670</v>
      </c>
      <c r="J34" s="508"/>
      <c r="K34" s="146">
        <f t="shared" si="1"/>
        <v>0.18</v>
      </c>
    </row>
    <row r="35" spans="1:11" x14ac:dyDescent="0.25">
      <c r="A35" s="210" t="s">
        <v>214</v>
      </c>
      <c r="B35" s="200"/>
      <c r="C35" s="199" t="s">
        <v>190</v>
      </c>
      <c r="D35" s="521" t="s">
        <v>189</v>
      </c>
      <c r="E35" s="521"/>
      <c r="F35" s="521"/>
      <c r="G35" s="523">
        <f t="shared" si="0"/>
        <v>2488.6999999999998</v>
      </c>
      <c r="H35" s="524"/>
      <c r="I35" s="474">
        <v>3035</v>
      </c>
      <c r="J35" s="475"/>
      <c r="K35" s="146">
        <f t="shared" si="1"/>
        <v>0.18</v>
      </c>
    </row>
    <row r="36" spans="1:11" x14ac:dyDescent="0.25">
      <c r="A36" s="210" t="s">
        <v>215</v>
      </c>
      <c r="B36" s="200"/>
      <c r="C36" s="199" t="s">
        <v>191</v>
      </c>
      <c r="D36" s="521" t="s">
        <v>192</v>
      </c>
      <c r="E36" s="521"/>
      <c r="F36" s="521"/>
      <c r="G36" s="523">
        <f t="shared" si="0"/>
        <v>2870</v>
      </c>
      <c r="H36" s="524"/>
      <c r="I36" s="507">
        <v>3500</v>
      </c>
      <c r="J36" s="508"/>
      <c r="K36" s="146">
        <f t="shared" si="1"/>
        <v>0.18</v>
      </c>
    </row>
    <row r="37" spans="1:11" x14ac:dyDescent="0.25">
      <c r="A37" s="210" t="s">
        <v>216</v>
      </c>
      <c r="B37" s="200"/>
      <c r="C37" s="199" t="s">
        <v>194</v>
      </c>
      <c r="D37" s="521" t="s">
        <v>193</v>
      </c>
      <c r="E37" s="521"/>
      <c r="F37" s="521"/>
      <c r="G37" s="523">
        <f t="shared" si="0"/>
        <v>344.4</v>
      </c>
      <c r="H37" s="524"/>
      <c r="I37" s="474">
        <v>420</v>
      </c>
      <c r="J37" s="475"/>
      <c r="K37" s="146">
        <f t="shared" si="1"/>
        <v>0.18</v>
      </c>
    </row>
    <row r="38" spans="1:11" x14ac:dyDescent="0.25">
      <c r="A38" s="536" t="s">
        <v>217</v>
      </c>
      <c r="B38" s="537"/>
      <c r="C38" s="199" t="s">
        <v>195</v>
      </c>
      <c r="D38" s="521" t="s">
        <v>196</v>
      </c>
      <c r="E38" s="521"/>
      <c r="F38" s="521"/>
      <c r="G38" s="523">
        <f t="shared" si="0"/>
        <v>287</v>
      </c>
      <c r="H38" s="524"/>
      <c r="I38" s="507">
        <v>350</v>
      </c>
      <c r="J38" s="508"/>
      <c r="K38" s="146">
        <f t="shared" si="1"/>
        <v>0.18</v>
      </c>
    </row>
    <row r="39" spans="1:11" x14ac:dyDescent="0.25">
      <c r="A39" s="210" t="s">
        <v>0</v>
      </c>
      <c r="B39" s="200"/>
      <c r="C39" s="199" t="s">
        <v>198</v>
      </c>
      <c r="D39" s="521" t="s">
        <v>197</v>
      </c>
      <c r="E39" s="521"/>
      <c r="F39" s="521"/>
      <c r="G39" s="523">
        <f t="shared" si="0"/>
        <v>225.5</v>
      </c>
      <c r="H39" s="524"/>
      <c r="I39" s="474">
        <v>275</v>
      </c>
      <c r="J39" s="475"/>
      <c r="K39" s="146">
        <f t="shared" si="1"/>
        <v>0.18</v>
      </c>
    </row>
    <row r="40" spans="1:11" x14ac:dyDescent="0.25">
      <c r="A40" s="536" t="s">
        <v>488</v>
      </c>
      <c r="B40" s="537"/>
      <c r="C40" s="199" t="s">
        <v>489</v>
      </c>
      <c r="D40" s="521" t="s">
        <v>710</v>
      </c>
      <c r="E40" s="521"/>
      <c r="F40" s="521"/>
      <c r="G40" s="371">
        <v>540</v>
      </c>
      <c r="H40" s="522"/>
      <c r="I40" s="288"/>
      <c r="J40" s="289"/>
      <c r="K40" s="146"/>
    </row>
    <row r="41" spans="1:11" x14ac:dyDescent="0.25">
      <c r="A41" s="536" t="s">
        <v>218</v>
      </c>
      <c r="B41" s="537"/>
      <c r="C41" s="199" t="s">
        <v>199</v>
      </c>
      <c r="D41" s="521" t="s">
        <v>200</v>
      </c>
      <c r="E41" s="521"/>
      <c r="F41" s="521"/>
      <c r="G41" s="523">
        <v>0</v>
      </c>
      <c r="H41" s="524"/>
      <c r="I41" s="507">
        <v>120</v>
      </c>
      <c r="J41" s="508"/>
      <c r="K41" s="146">
        <f xml:space="preserve"> K39</f>
        <v>0.18</v>
      </c>
    </row>
    <row r="42" spans="1:11" x14ac:dyDescent="0.25">
      <c r="A42" s="536" t="s">
        <v>219</v>
      </c>
      <c r="B42" s="537"/>
      <c r="C42" s="199" t="s">
        <v>201</v>
      </c>
      <c r="D42" s="521" t="s">
        <v>202</v>
      </c>
      <c r="E42" s="521"/>
      <c r="F42" s="521"/>
      <c r="G42" s="523">
        <f t="shared" si="0"/>
        <v>1271</v>
      </c>
      <c r="H42" s="524"/>
      <c r="I42" s="474">
        <v>1550</v>
      </c>
      <c r="J42" s="475"/>
      <c r="K42" s="146">
        <f t="shared" si="1"/>
        <v>0.18</v>
      </c>
    </row>
    <row r="43" spans="1:11" ht="15.75" thickBot="1" x14ac:dyDescent="0.3">
      <c r="A43" s="207" t="s">
        <v>220</v>
      </c>
      <c r="B43" s="294"/>
      <c r="C43" s="209" t="s">
        <v>203</v>
      </c>
      <c r="D43" s="525" t="s">
        <v>204</v>
      </c>
      <c r="E43" s="525"/>
      <c r="F43" s="525"/>
      <c r="G43" s="526">
        <f t="shared" si="0"/>
        <v>176.3</v>
      </c>
      <c r="H43" s="527"/>
      <c r="I43" s="509">
        <v>215</v>
      </c>
      <c r="J43" s="510"/>
      <c r="K43" s="146">
        <f t="shared" si="1"/>
        <v>0.18</v>
      </c>
    </row>
    <row r="44" spans="1:11" ht="15" customHeight="1" x14ac:dyDescent="0.25">
      <c r="K44" s="146"/>
    </row>
    <row r="45" spans="1:11" ht="15" customHeight="1" x14ac:dyDescent="0.25">
      <c r="K45" s="146"/>
    </row>
    <row r="46" spans="1:11" ht="15" customHeight="1" x14ac:dyDescent="0.25">
      <c r="K46" s="146"/>
    </row>
    <row r="47" spans="1:11" ht="15" customHeight="1" x14ac:dyDescent="0.25">
      <c r="K47" s="146"/>
    </row>
    <row r="48" spans="1:11" ht="15" customHeight="1" x14ac:dyDescent="0.25">
      <c r="K48" s="146"/>
    </row>
    <row r="49" spans="1:11" ht="15" customHeight="1" x14ac:dyDescent="0.25">
      <c r="K49" s="146"/>
    </row>
    <row r="50" spans="1:11" ht="1.5" customHeight="1" thickBot="1" x14ac:dyDescent="0.3">
      <c r="A50" s="125"/>
      <c r="B50" s="125"/>
      <c r="C50" s="125"/>
      <c r="D50" s="125"/>
      <c r="E50" s="125"/>
      <c r="F50" s="125"/>
      <c r="G50" s="145"/>
      <c r="H50" s="145"/>
      <c r="I50" s="145"/>
      <c r="J50" s="145"/>
      <c r="K50" s="146" t="e">
        <f>#REF!</f>
        <v>#REF!</v>
      </c>
    </row>
    <row r="51" spans="1:11" ht="15" customHeight="1" x14ac:dyDescent="0.25">
      <c r="A51" s="477" t="s">
        <v>227</v>
      </c>
      <c r="B51" s="478"/>
      <c r="C51" s="481" t="s">
        <v>234</v>
      </c>
      <c r="D51" s="483" t="s">
        <v>172</v>
      </c>
      <c r="E51" s="484"/>
      <c r="F51" s="485"/>
      <c r="G51" s="461" t="s">
        <v>751</v>
      </c>
      <c r="H51" s="462"/>
      <c r="I51" s="564" t="s">
        <v>206</v>
      </c>
      <c r="J51" s="512"/>
      <c r="K51" s="146">
        <f xml:space="preserve"> F9</f>
        <v>0.18</v>
      </c>
    </row>
    <row r="52" spans="1:11" ht="15.75" customHeight="1" thickBot="1" x14ac:dyDescent="0.3">
      <c r="A52" s="479"/>
      <c r="B52" s="480"/>
      <c r="C52" s="482"/>
      <c r="D52" s="486"/>
      <c r="E52" s="487"/>
      <c r="F52" s="488"/>
      <c r="G52" s="463"/>
      <c r="H52" s="464"/>
      <c r="I52" s="565"/>
      <c r="J52" s="514"/>
      <c r="K52" s="146">
        <f t="shared" si="1"/>
        <v>0.18</v>
      </c>
    </row>
    <row r="53" spans="1:11" ht="15" customHeight="1" x14ac:dyDescent="0.25">
      <c r="A53" s="570" t="s">
        <v>222</v>
      </c>
      <c r="B53" s="571" t="s">
        <v>222</v>
      </c>
      <c r="C53" s="293" t="s">
        <v>221</v>
      </c>
      <c r="D53" s="572" t="s">
        <v>222</v>
      </c>
      <c r="E53" s="572" t="s">
        <v>222</v>
      </c>
      <c r="F53" s="572" t="s">
        <v>222</v>
      </c>
      <c r="G53" s="573">
        <f>SUM(I53-I53*K53)</f>
        <v>104.00059999999999</v>
      </c>
      <c r="H53" s="574"/>
      <c r="I53" s="575">
        <v>126.83</v>
      </c>
      <c r="J53" s="424">
        <v>126.83</v>
      </c>
      <c r="K53" s="146">
        <f t="shared" si="1"/>
        <v>0.18</v>
      </c>
    </row>
    <row r="54" spans="1:11" ht="26.1" customHeight="1" x14ac:dyDescent="0.25">
      <c r="A54" s="566" t="s">
        <v>739</v>
      </c>
      <c r="B54" s="502" t="s">
        <v>739</v>
      </c>
      <c r="C54" s="287">
        <v>7203952</v>
      </c>
      <c r="D54" s="567" t="s">
        <v>739</v>
      </c>
      <c r="E54" s="567" t="s">
        <v>739</v>
      </c>
      <c r="F54" s="567" t="s">
        <v>739</v>
      </c>
      <c r="G54" s="492">
        <f>SUM(I54-I54*K54)</f>
        <v>5662.1</v>
      </c>
      <c r="H54" s="500"/>
      <c r="I54" s="569">
        <v>6905</v>
      </c>
      <c r="J54" s="422">
        <v>6905</v>
      </c>
      <c r="K54" s="146">
        <f t="shared" si="1"/>
        <v>0.18</v>
      </c>
    </row>
    <row r="55" spans="1:11" ht="26.1" customHeight="1" x14ac:dyDescent="0.25">
      <c r="A55" s="566" t="s">
        <v>740</v>
      </c>
      <c r="B55" s="502" t="s">
        <v>740</v>
      </c>
      <c r="C55" s="287">
        <v>7225062</v>
      </c>
      <c r="D55" s="567" t="s">
        <v>740</v>
      </c>
      <c r="E55" s="567" t="s">
        <v>740</v>
      </c>
      <c r="F55" s="567" t="s">
        <v>740</v>
      </c>
      <c r="G55" s="492">
        <f t="shared" ref="G55:G76" si="2">SUM(I55-I55*K55)</f>
        <v>6253.32</v>
      </c>
      <c r="H55" s="500"/>
      <c r="I55" s="568">
        <v>7626</v>
      </c>
      <c r="J55" s="426">
        <v>7626</v>
      </c>
      <c r="K55" s="146">
        <f t="shared" si="1"/>
        <v>0.18</v>
      </c>
    </row>
    <row r="56" spans="1:11" ht="26.1" customHeight="1" x14ac:dyDescent="0.25">
      <c r="A56" s="566" t="s">
        <v>741</v>
      </c>
      <c r="B56" s="502" t="s">
        <v>741</v>
      </c>
      <c r="C56" s="287">
        <v>7235394</v>
      </c>
      <c r="D56" s="567" t="s">
        <v>741</v>
      </c>
      <c r="E56" s="567" t="s">
        <v>741</v>
      </c>
      <c r="F56" s="567" t="s">
        <v>741</v>
      </c>
      <c r="G56" s="492">
        <f t="shared" si="2"/>
        <v>7974.5</v>
      </c>
      <c r="H56" s="500"/>
      <c r="I56" s="569">
        <v>9725</v>
      </c>
      <c r="J56" s="422">
        <v>9725</v>
      </c>
      <c r="K56" s="146">
        <f t="shared" si="1"/>
        <v>0.18</v>
      </c>
    </row>
    <row r="57" spans="1:11" ht="26.1" customHeight="1" x14ac:dyDescent="0.25">
      <c r="A57" s="566" t="s">
        <v>742</v>
      </c>
      <c r="B57" s="502" t="s">
        <v>742</v>
      </c>
      <c r="C57" s="287">
        <v>7235397</v>
      </c>
      <c r="D57" s="567" t="s">
        <v>742</v>
      </c>
      <c r="E57" s="567" t="s">
        <v>742</v>
      </c>
      <c r="F57" s="567" t="s">
        <v>742</v>
      </c>
      <c r="G57" s="492">
        <f t="shared" si="2"/>
        <v>7974.5</v>
      </c>
      <c r="H57" s="500"/>
      <c r="I57" s="568">
        <v>9725</v>
      </c>
      <c r="J57" s="426">
        <v>9725</v>
      </c>
      <c r="K57" s="146">
        <f t="shared" si="1"/>
        <v>0.18</v>
      </c>
    </row>
    <row r="58" spans="1:11" ht="26.1" customHeight="1" x14ac:dyDescent="0.25">
      <c r="A58" s="566" t="s">
        <v>743</v>
      </c>
      <c r="B58" s="502" t="s">
        <v>743</v>
      </c>
      <c r="C58" s="287">
        <v>7243007</v>
      </c>
      <c r="D58" s="567" t="s">
        <v>743</v>
      </c>
      <c r="E58" s="567" t="s">
        <v>743</v>
      </c>
      <c r="F58" s="567" t="s">
        <v>743</v>
      </c>
      <c r="G58" s="492">
        <f t="shared" si="2"/>
        <v>4264</v>
      </c>
      <c r="H58" s="500"/>
      <c r="I58" s="569">
        <v>5200</v>
      </c>
      <c r="J58" s="422">
        <v>5200</v>
      </c>
      <c r="K58" s="146">
        <f t="shared" si="1"/>
        <v>0.18</v>
      </c>
    </row>
    <row r="59" spans="1:11" ht="26.1" customHeight="1" x14ac:dyDescent="0.25">
      <c r="A59" s="566" t="s">
        <v>744</v>
      </c>
      <c r="B59" s="502" t="s">
        <v>744</v>
      </c>
      <c r="C59" s="287">
        <v>7243008</v>
      </c>
      <c r="D59" s="567" t="s">
        <v>744</v>
      </c>
      <c r="E59" s="567" t="s">
        <v>744</v>
      </c>
      <c r="F59" s="567" t="s">
        <v>744</v>
      </c>
      <c r="G59" s="492">
        <f t="shared" si="2"/>
        <v>4510</v>
      </c>
      <c r="H59" s="500"/>
      <c r="I59" s="568">
        <v>5500</v>
      </c>
      <c r="J59" s="426">
        <v>5500</v>
      </c>
      <c r="K59" s="146">
        <f t="shared" si="1"/>
        <v>0.18</v>
      </c>
    </row>
    <row r="60" spans="1:11" ht="26.1" customHeight="1" x14ac:dyDescent="0.25">
      <c r="A60" s="566" t="s">
        <v>745</v>
      </c>
      <c r="B60" s="502" t="s">
        <v>745</v>
      </c>
      <c r="C60" s="287">
        <v>7252314</v>
      </c>
      <c r="D60" s="567" t="s">
        <v>745</v>
      </c>
      <c r="E60" s="567" t="s">
        <v>745</v>
      </c>
      <c r="F60" s="567" t="s">
        <v>745</v>
      </c>
      <c r="G60" s="492">
        <f t="shared" si="2"/>
        <v>6253.32</v>
      </c>
      <c r="H60" s="500"/>
      <c r="I60" s="569">
        <v>7626</v>
      </c>
      <c r="J60" s="422">
        <v>7626</v>
      </c>
      <c r="K60" s="146">
        <f t="shared" si="1"/>
        <v>0.18</v>
      </c>
    </row>
    <row r="61" spans="1:11" ht="26.1" customHeight="1" x14ac:dyDescent="0.25">
      <c r="A61" s="566" t="s">
        <v>746</v>
      </c>
      <c r="B61" s="502" t="s">
        <v>746</v>
      </c>
      <c r="C61" s="287">
        <v>7252319</v>
      </c>
      <c r="D61" s="567" t="s">
        <v>746</v>
      </c>
      <c r="E61" s="567" t="s">
        <v>746</v>
      </c>
      <c r="F61" s="567" t="s">
        <v>746</v>
      </c>
      <c r="G61" s="492">
        <f>SUM(I61-I61*K61)</f>
        <v>6473.9</v>
      </c>
      <c r="H61" s="500"/>
      <c r="I61" s="568">
        <v>7895</v>
      </c>
      <c r="J61" s="426">
        <v>7895</v>
      </c>
      <c r="K61" s="146">
        <f t="shared" si="1"/>
        <v>0.18</v>
      </c>
    </row>
    <row r="62" spans="1:11" ht="26.1" customHeight="1" x14ac:dyDescent="0.25">
      <c r="A62" s="566" t="s">
        <v>747</v>
      </c>
      <c r="B62" s="502" t="s">
        <v>747</v>
      </c>
      <c r="C62" s="287">
        <v>7252321</v>
      </c>
      <c r="D62" s="567" t="s">
        <v>747</v>
      </c>
      <c r="E62" s="567" t="s">
        <v>747</v>
      </c>
      <c r="F62" s="567" t="s">
        <v>747</v>
      </c>
      <c r="G62" s="492">
        <f>SUM(I62-I62*K62)</f>
        <v>8634.6</v>
      </c>
      <c r="H62" s="500"/>
      <c r="I62" s="576">
        <v>10530</v>
      </c>
      <c r="J62" s="557">
        <v>10530</v>
      </c>
      <c r="K62" s="146">
        <f t="shared" si="1"/>
        <v>0.18</v>
      </c>
    </row>
    <row r="63" spans="1:11" ht="26.1" customHeight="1" x14ac:dyDescent="0.25">
      <c r="A63" s="566" t="s">
        <v>748</v>
      </c>
      <c r="B63" s="502" t="s">
        <v>748</v>
      </c>
      <c r="C63" s="287">
        <v>7252351</v>
      </c>
      <c r="D63" s="567" t="s">
        <v>748</v>
      </c>
      <c r="E63" s="567" t="s">
        <v>748</v>
      </c>
      <c r="F63" s="567" t="s">
        <v>748</v>
      </c>
      <c r="G63" s="492">
        <f t="shared" si="2"/>
        <v>5662.1</v>
      </c>
      <c r="H63" s="500"/>
      <c r="I63" s="569">
        <v>6905</v>
      </c>
      <c r="J63" s="422">
        <v>6905</v>
      </c>
      <c r="K63" s="146">
        <f xml:space="preserve"> K61</f>
        <v>0.18</v>
      </c>
    </row>
    <row r="64" spans="1:11" ht="26.1" customHeight="1" x14ac:dyDescent="0.25">
      <c r="A64" s="566" t="s">
        <v>749</v>
      </c>
      <c r="B64" s="502" t="s">
        <v>749</v>
      </c>
      <c r="C64" s="287">
        <v>7252357</v>
      </c>
      <c r="D64" s="567" t="s">
        <v>749</v>
      </c>
      <c r="E64" s="567" t="s">
        <v>749</v>
      </c>
      <c r="F64" s="567" t="s">
        <v>749</v>
      </c>
      <c r="G64" s="492">
        <f t="shared" si="2"/>
        <v>6473.9</v>
      </c>
      <c r="H64" s="500"/>
      <c r="I64" s="568">
        <v>7895</v>
      </c>
      <c r="J64" s="426">
        <v>7895</v>
      </c>
      <c r="K64" s="146">
        <f t="shared" si="1"/>
        <v>0.18</v>
      </c>
    </row>
    <row r="65" spans="1:11" ht="26.1" customHeight="1" x14ac:dyDescent="0.25">
      <c r="A65" s="566" t="s">
        <v>750</v>
      </c>
      <c r="B65" s="502" t="s">
        <v>750</v>
      </c>
      <c r="C65" s="287">
        <v>7252359</v>
      </c>
      <c r="D65" s="567" t="s">
        <v>750</v>
      </c>
      <c r="E65" s="567" t="s">
        <v>750</v>
      </c>
      <c r="F65" s="567" t="s">
        <v>750</v>
      </c>
      <c r="G65" s="492">
        <f t="shared" si="2"/>
        <v>8634.6</v>
      </c>
      <c r="H65" s="500"/>
      <c r="I65" s="569">
        <v>10530</v>
      </c>
      <c r="J65" s="422">
        <v>10530</v>
      </c>
      <c r="K65" s="146">
        <f t="shared" si="1"/>
        <v>0.18</v>
      </c>
    </row>
    <row r="66" spans="1:11" ht="15" customHeight="1" x14ac:dyDescent="0.25">
      <c r="A66" s="566" t="s">
        <v>1269</v>
      </c>
      <c r="B66" s="502" t="s">
        <v>1269</v>
      </c>
      <c r="C66" s="287">
        <v>7283211</v>
      </c>
      <c r="D66" s="567" t="s">
        <v>1269</v>
      </c>
      <c r="E66" s="567" t="s">
        <v>1269</v>
      </c>
      <c r="F66" s="567" t="s">
        <v>1269</v>
      </c>
      <c r="G66" s="492">
        <f t="shared" si="2"/>
        <v>7014.28</v>
      </c>
      <c r="H66" s="500"/>
      <c r="I66" s="568">
        <v>8554</v>
      </c>
      <c r="J66" s="426">
        <v>8554</v>
      </c>
      <c r="K66" s="146">
        <f t="shared" si="1"/>
        <v>0.18</v>
      </c>
    </row>
    <row r="67" spans="1:11" ht="15" customHeight="1" x14ac:dyDescent="0.25">
      <c r="A67" s="566" t="s">
        <v>1270</v>
      </c>
      <c r="B67" s="502" t="s">
        <v>1270</v>
      </c>
      <c r="C67" s="287">
        <v>7283212</v>
      </c>
      <c r="D67" s="567" t="s">
        <v>1270</v>
      </c>
      <c r="E67" s="567" t="s">
        <v>1270</v>
      </c>
      <c r="F67" s="567" t="s">
        <v>1270</v>
      </c>
      <c r="G67" s="492">
        <f t="shared" si="2"/>
        <v>8496.02</v>
      </c>
      <c r="H67" s="500"/>
      <c r="I67" s="569">
        <v>10361</v>
      </c>
      <c r="J67" s="422">
        <v>10361</v>
      </c>
      <c r="K67" s="146">
        <f t="shared" si="1"/>
        <v>0.18</v>
      </c>
    </row>
    <row r="68" spans="1:11" ht="15" customHeight="1" x14ac:dyDescent="0.25">
      <c r="A68" s="566" t="s">
        <v>1271</v>
      </c>
      <c r="B68" s="502" t="s">
        <v>1271</v>
      </c>
      <c r="C68" s="287">
        <v>7283213</v>
      </c>
      <c r="D68" s="567" t="s">
        <v>1271</v>
      </c>
      <c r="E68" s="567" t="s">
        <v>1271</v>
      </c>
      <c r="F68" s="567" t="s">
        <v>1271</v>
      </c>
      <c r="G68" s="493">
        <f t="shared" si="2"/>
        <v>7014.28</v>
      </c>
      <c r="H68" s="577"/>
      <c r="I68" s="568">
        <v>8554</v>
      </c>
      <c r="J68" s="426">
        <v>8554</v>
      </c>
      <c r="K68" s="146">
        <f t="shared" si="1"/>
        <v>0.18</v>
      </c>
    </row>
    <row r="69" spans="1:11" ht="15" customHeight="1" x14ac:dyDescent="0.25">
      <c r="A69" s="566" t="s">
        <v>1272</v>
      </c>
      <c r="B69" s="502" t="s">
        <v>1272</v>
      </c>
      <c r="C69" s="287">
        <v>7283214</v>
      </c>
      <c r="D69" s="567" t="s">
        <v>1272</v>
      </c>
      <c r="E69" s="567" t="s">
        <v>1272</v>
      </c>
      <c r="F69" s="567" t="s">
        <v>1272</v>
      </c>
      <c r="G69" s="493">
        <f t="shared" si="2"/>
        <v>8496.02</v>
      </c>
      <c r="H69" s="577"/>
      <c r="I69" s="569">
        <v>10361</v>
      </c>
      <c r="J69" s="422">
        <v>10361</v>
      </c>
      <c r="K69" s="146">
        <f t="shared" si="1"/>
        <v>0.18</v>
      </c>
    </row>
    <row r="70" spans="1:11" s="149" customFormat="1" ht="15" customHeight="1" x14ac:dyDescent="0.25">
      <c r="A70" s="566" t="s">
        <v>1273</v>
      </c>
      <c r="B70" s="502" t="s">
        <v>1273</v>
      </c>
      <c r="C70" s="287">
        <v>7283215</v>
      </c>
      <c r="D70" s="567" t="s">
        <v>1273</v>
      </c>
      <c r="E70" s="567" t="s">
        <v>1273</v>
      </c>
      <c r="F70" s="567" t="s">
        <v>1273</v>
      </c>
      <c r="G70" s="493">
        <f t="shared" si="2"/>
        <v>7014.28</v>
      </c>
      <c r="H70" s="577"/>
      <c r="I70" s="579">
        <v>8554</v>
      </c>
      <c r="J70" s="559">
        <v>8554</v>
      </c>
      <c r="K70" s="148">
        <f t="shared" si="1"/>
        <v>0.18</v>
      </c>
    </row>
    <row r="71" spans="1:11" ht="15" customHeight="1" x14ac:dyDescent="0.25">
      <c r="A71" s="566" t="s">
        <v>1274</v>
      </c>
      <c r="B71" s="502" t="s">
        <v>1274</v>
      </c>
      <c r="C71" s="287">
        <v>7283216</v>
      </c>
      <c r="D71" s="567" t="s">
        <v>1274</v>
      </c>
      <c r="E71" s="567" t="s">
        <v>1274</v>
      </c>
      <c r="F71" s="567" t="s">
        <v>1274</v>
      </c>
      <c r="G71" s="493">
        <f t="shared" si="2"/>
        <v>8496.02</v>
      </c>
      <c r="H71" s="577"/>
      <c r="I71" s="578">
        <v>10361</v>
      </c>
      <c r="J71" s="553">
        <v>10361</v>
      </c>
      <c r="K71" s="146">
        <f t="shared" si="1"/>
        <v>0.18</v>
      </c>
    </row>
    <row r="72" spans="1:11" s="149" customFormat="1" ht="15" customHeight="1" x14ac:dyDescent="0.25">
      <c r="A72" s="566" t="s">
        <v>1275</v>
      </c>
      <c r="B72" s="502" t="s">
        <v>1275</v>
      </c>
      <c r="C72" s="287">
        <v>7283228</v>
      </c>
      <c r="D72" s="567" t="s">
        <v>1275</v>
      </c>
      <c r="E72" s="567" t="s">
        <v>1275</v>
      </c>
      <c r="F72" s="567" t="s">
        <v>1275</v>
      </c>
      <c r="G72" s="493">
        <f t="shared" si="2"/>
        <v>5385.76</v>
      </c>
      <c r="H72" s="577"/>
      <c r="I72" s="579">
        <v>6568</v>
      </c>
      <c r="J72" s="559">
        <v>6568</v>
      </c>
      <c r="K72" s="148">
        <f t="shared" si="1"/>
        <v>0.18</v>
      </c>
    </row>
    <row r="73" spans="1:11" ht="15" customHeight="1" x14ac:dyDescent="0.25">
      <c r="A73" s="566" t="s">
        <v>1276</v>
      </c>
      <c r="B73" s="502" t="s">
        <v>1276</v>
      </c>
      <c r="C73" s="287">
        <v>7283230</v>
      </c>
      <c r="D73" s="567" t="s">
        <v>1276</v>
      </c>
      <c r="E73" s="567" t="s">
        <v>1276</v>
      </c>
      <c r="F73" s="567" t="s">
        <v>1276</v>
      </c>
      <c r="G73" s="493">
        <f t="shared" si="2"/>
        <v>4988.88</v>
      </c>
      <c r="H73" s="577"/>
      <c r="I73" s="578">
        <v>6084</v>
      </c>
      <c r="J73" s="553">
        <v>6084</v>
      </c>
      <c r="K73" s="146">
        <f t="shared" si="1"/>
        <v>0.18</v>
      </c>
    </row>
    <row r="74" spans="1:11" s="149" customFormat="1" ht="15" customHeight="1" x14ac:dyDescent="0.25">
      <c r="A74" s="566" t="s">
        <v>1277</v>
      </c>
      <c r="B74" s="502" t="s">
        <v>1277</v>
      </c>
      <c r="C74" s="287">
        <v>7286171</v>
      </c>
      <c r="D74" s="567" t="s">
        <v>1277</v>
      </c>
      <c r="E74" s="567" t="s">
        <v>1277</v>
      </c>
      <c r="F74" s="567" t="s">
        <v>1277</v>
      </c>
      <c r="G74" s="493">
        <f t="shared" si="2"/>
        <v>9349.64</v>
      </c>
      <c r="H74" s="577"/>
      <c r="I74" s="579">
        <v>11402</v>
      </c>
      <c r="J74" s="559">
        <v>11402</v>
      </c>
      <c r="K74" s="148">
        <f t="shared" si="1"/>
        <v>0.18</v>
      </c>
    </row>
    <row r="75" spans="1:11" ht="15" customHeight="1" thickBot="1" x14ac:dyDescent="0.3">
      <c r="A75" s="566" t="s">
        <v>1278</v>
      </c>
      <c r="B75" s="502" t="s">
        <v>1278</v>
      </c>
      <c r="C75" s="287">
        <v>7286173</v>
      </c>
      <c r="D75" s="567" t="s">
        <v>1278</v>
      </c>
      <c r="E75" s="567" t="s">
        <v>1278</v>
      </c>
      <c r="F75" s="567" t="s">
        <v>1278</v>
      </c>
      <c r="G75" s="493">
        <f t="shared" si="2"/>
        <v>9349.64</v>
      </c>
      <c r="H75" s="577"/>
      <c r="I75" s="580">
        <v>11402</v>
      </c>
      <c r="J75" s="581">
        <v>11402</v>
      </c>
      <c r="K75" s="146">
        <f xml:space="preserve"> K69</f>
        <v>0.18</v>
      </c>
    </row>
    <row r="76" spans="1:11" ht="15" customHeight="1" thickBot="1" x14ac:dyDescent="0.3">
      <c r="A76" s="566" t="s">
        <v>1279</v>
      </c>
      <c r="B76" s="502" t="s">
        <v>1279</v>
      </c>
      <c r="C76" s="287">
        <v>7286175</v>
      </c>
      <c r="D76" s="567" t="s">
        <v>1279</v>
      </c>
      <c r="E76" s="567" t="s">
        <v>1279</v>
      </c>
      <c r="F76" s="567" t="s">
        <v>1279</v>
      </c>
      <c r="G76" s="493">
        <f t="shared" si="2"/>
        <v>9349.64</v>
      </c>
      <c r="H76" s="577"/>
      <c r="I76" s="582">
        <v>11402</v>
      </c>
      <c r="J76" s="583">
        <v>11402</v>
      </c>
      <c r="K76" s="146">
        <f t="shared" ref="K76" si="3" xml:space="preserve"> K70</f>
        <v>0.18</v>
      </c>
    </row>
  </sheetData>
  <dataConsolidate/>
  <mergeCells count="197">
    <mergeCell ref="A75:B75"/>
    <mergeCell ref="D75:F75"/>
    <mergeCell ref="G75:H75"/>
    <mergeCell ref="I75:J75"/>
    <mergeCell ref="A76:B76"/>
    <mergeCell ref="D76:F76"/>
    <mergeCell ref="G76:H76"/>
    <mergeCell ref="I76:J76"/>
    <mergeCell ref="A73:B73"/>
    <mergeCell ref="D73:F73"/>
    <mergeCell ref="G73:H73"/>
    <mergeCell ref="I73:J73"/>
    <mergeCell ref="A74:B74"/>
    <mergeCell ref="D74:F74"/>
    <mergeCell ref="G74:H74"/>
    <mergeCell ref="I74:J74"/>
    <mergeCell ref="A71:B71"/>
    <mergeCell ref="D71:F71"/>
    <mergeCell ref="G71:H71"/>
    <mergeCell ref="I71:J71"/>
    <mergeCell ref="A72:B72"/>
    <mergeCell ref="D72:F72"/>
    <mergeCell ref="G72:H72"/>
    <mergeCell ref="I72:J72"/>
    <mergeCell ref="A69:B69"/>
    <mergeCell ref="D69:F69"/>
    <mergeCell ref="G69:H69"/>
    <mergeCell ref="I69:J69"/>
    <mergeCell ref="A70:B70"/>
    <mergeCell ref="D70:F70"/>
    <mergeCell ref="G70:H70"/>
    <mergeCell ref="I70:J70"/>
    <mergeCell ref="A67:B67"/>
    <mergeCell ref="D67:F67"/>
    <mergeCell ref="G67:H67"/>
    <mergeCell ref="I67:J67"/>
    <mergeCell ref="A68:B68"/>
    <mergeCell ref="D68:F68"/>
    <mergeCell ref="G68:H68"/>
    <mergeCell ref="I68:J68"/>
    <mergeCell ref="A65:B65"/>
    <mergeCell ref="D65:F65"/>
    <mergeCell ref="G65:H65"/>
    <mergeCell ref="I65:J65"/>
    <mergeCell ref="A66:B66"/>
    <mergeCell ref="D66:F66"/>
    <mergeCell ref="G66:H66"/>
    <mergeCell ref="I66:J66"/>
    <mergeCell ref="A63:B63"/>
    <mergeCell ref="D63:F63"/>
    <mergeCell ref="G63:H63"/>
    <mergeCell ref="I63:J63"/>
    <mergeCell ref="A64:B64"/>
    <mergeCell ref="D64:F64"/>
    <mergeCell ref="G64:H64"/>
    <mergeCell ref="I64:J64"/>
    <mergeCell ref="A61:B61"/>
    <mergeCell ref="D61:F61"/>
    <mergeCell ref="G61:H61"/>
    <mergeCell ref="I61:J61"/>
    <mergeCell ref="A62:B62"/>
    <mergeCell ref="D62:F62"/>
    <mergeCell ref="G62:H62"/>
    <mergeCell ref="I62:J62"/>
    <mergeCell ref="A59:B59"/>
    <mergeCell ref="D59:F59"/>
    <mergeCell ref="G59:H59"/>
    <mergeCell ref="I59:J59"/>
    <mergeCell ref="A60:B60"/>
    <mergeCell ref="D60:F60"/>
    <mergeCell ref="G60:H60"/>
    <mergeCell ref="I60:J60"/>
    <mergeCell ref="A57:B57"/>
    <mergeCell ref="D57:F57"/>
    <mergeCell ref="G57:H57"/>
    <mergeCell ref="I57:J57"/>
    <mergeCell ref="A58:B58"/>
    <mergeCell ref="D58:F58"/>
    <mergeCell ref="G58:H58"/>
    <mergeCell ref="I58:J58"/>
    <mergeCell ref="A55:B55"/>
    <mergeCell ref="D55:F55"/>
    <mergeCell ref="G55:H55"/>
    <mergeCell ref="I55:J55"/>
    <mergeCell ref="A56:B56"/>
    <mergeCell ref="D56:F56"/>
    <mergeCell ref="G56:H56"/>
    <mergeCell ref="I56:J56"/>
    <mergeCell ref="A53:B53"/>
    <mergeCell ref="D53:F53"/>
    <mergeCell ref="G53:H53"/>
    <mergeCell ref="I53:J53"/>
    <mergeCell ref="A54:B54"/>
    <mergeCell ref="D54:F54"/>
    <mergeCell ref="G54:H54"/>
    <mergeCell ref="I54:J54"/>
    <mergeCell ref="D43:F43"/>
    <mergeCell ref="G43:H43"/>
    <mergeCell ref="I43:J43"/>
    <mergeCell ref="A51:B52"/>
    <mergeCell ref="C51:C52"/>
    <mergeCell ref="D51:F52"/>
    <mergeCell ref="G51:H52"/>
    <mergeCell ref="I51:J52"/>
    <mergeCell ref="A41:B41"/>
    <mergeCell ref="D41:F41"/>
    <mergeCell ref="G41:H41"/>
    <mergeCell ref="I41:J41"/>
    <mergeCell ref="A42:B42"/>
    <mergeCell ref="D42:F42"/>
    <mergeCell ref="G42:H42"/>
    <mergeCell ref="I42:J42"/>
    <mergeCell ref="D39:F39"/>
    <mergeCell ref="G39:H39"/>
    <mergeCell ref="I39:J39"/>
    <mergeCell ref="A40:B40"/>
    <mergeCell ref="D40:F40"/>
    <mergeCell ref="G40:H40"/>
    <mergeCell ref="D37:F37"/>
    <mergeCell ref="G37:H37"/>
    <mergeCell ref="I37:J37"/>
    <mergeCell ref="A38:B38"/>
    <mergeCell ref="D38:F38"/>
    <mergeCell ref="G38:H38"/>
    <mergeCell ref="I38:J38"/>
    <mergeCell ref="D35:F35"/>
    <mergeCell ref="G35:H35"/>
    <mergeCell ref="I35:J35"/>
    <mergeCell ref="D36:F36"/>
    <mergeCell ref="G36:H36"/>
    <mergeCell ref="I36:J36"/>
    <mergeCell ref="D33:F33"/>
    <mergeCell ref="G33:H33"/>
    <mergeCell ref="I33:J33"/>
    <mergeCell ref="D34:F34"/>
    <mergeCell ref="G34:H34"/>
    <mergeCell ref="I34:J34"/>
    <mergeCell ref="D31:F31"/>
    <mergeCell ref="G31:H31"/>
    <mergeCell ref="I31:J31"/>
    <mergeCell ref="D32:F32"/>
    <mergeCell ref="G32:H32"/>
    <mergeCell ref="I32:J32"/>
    <mergeCell ref="D29:F29"/>
    <mergeCell ref="G29:H29"/>
    <mergeCell ref="I29:J29"/>
    <mergeCell ref="D30:F30"/>
    <mergeCell ref="G30:H30"/>
    <mergeCell ref="I30:J30"/>
    <mergeCell ref="D26:F26"/>
    <mergeCell ref="G26:H26"/>
    <mergeCell ref="I26:J26"/>
    <mergeCell ref="G27:H27"/>
    <mergeCell ref="I27:J27"/>
    <mergeCell ref="A28:B28"/>
    <mergeCell ref="D28:F28"/>
    <mergeCell ref="G28:H28"/>
    <mergeCell ref="I28:J28"/>
    <mergeCell ref="A23:D23"/>
    <mergeCell ref="E23:F23"/>
    <mergeCell ref="G23:H23"/>
    <mergeCell ref="A24:B25"/>
    <mergeCell ref="C24:C25"/>
    <mergeCell ref="D24:F25"/>
    <mergeCell ref="G24:H25"/>
    <mergeCell ref="E18:H18"/>
    <mergeCell ref="A19:C19"/>
    <mergeCell ref="E19:H19"/>
    <mergeCell ref="A20:C20"/>
    <mergeCell ref="E20:H20"/>
    <mergeCell ref="A21:C21"/>
    <mergeCell ref="E21:H21"/>
    <mergeCell ref="A14:D14"/>
    <mergeCell ref="A15:C15"/>
    <mergeCell ref="E15:H15"/>
    <mergeCell ref="A16:C16"/>
    <mergeCell ref="E16:H16"/>
    <mergeCell ref="A17:C17"/>
    <mergeCell ref="E17:H17"/>
    <mergeCell ref="A9:C9"/>
    <mergeCell ref="D9:E9"/>
    <mergeCell ref="G9:H9"/>
    <mergeCell ref="A12:C12"/>
    <mergeCell ref="D12:E12"/>
    <mergeCell ref="G12:H12"/>
    <mergeCell ref="A11:C11"/>
    <mergeCell ref="D11:E11"/>
    <mergeCell ref="G11:H11"/>
    <mergeCell ref="D1:H2"/>
    <mergeCell ref="D4:H4"/>
    <mergeCell ref="D6:H6"/>
    <mergeCell ref="A8:C8"/>
    <mergeCell ref="D8:E8"/>
    <mergeCell ref="G8:H8"/>
    <mergeCell ref="A10:C10"/>
    <mergeCell ref="D10:E10"/>
    <mergeCell ref="G10:H10"/>
  </mergeCells>
  <pageMargins left="0.7" right="0.7" top="0.75" bottom="0.75" header="0.3" footer="0.3"/>
  <pageSetup orientation="portrait" r:id="rId1"/>
  <headerFooter differentFirst="1">
    <oddHeader>&amp;C&amp;16DOOSAN INFACORE CONSTRUCTION EQUIPMENT PRICE PAGES</oddHeader>
    <oddFooter xml:space="preserve">&amp;C&amp;9Doosan Infracore Construction Equipment 
2905 Shawnee Industrial Way Suwanee, GA 30024 USA </oddFooter>
    <firstHeader>&amp;C&amp;16DOOSAN INFRACORE CONSTRUCTION EQUIPMENT PRICE PAGES</firstHeader>
    <firstFooter xml:space="preserve">&amp;C&amp;9Doosan Infracore Construction Equipment 
2905 Shawnee Industrial Way Suwanee, GA 30024 USA </first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82"/>
  <sheetViews>
    <sheetView view="pageLayout" zoomScaleNormal="100" workbookViewId="0">
      <selection activeCell="D4" sqref="D4:H4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8" customWidth="1"/>
    <col min="7" max="7" width="5.85546875" customWidth="1"/>
    <col min="8" max="8" width="6.7109375" customWidth="1"/>
    <col min="9" max="12" width="9.140625" hidden="1" customWidth="1"/>
    <col min="13" max="13" width="0" hidden="1" customWidth="1"/>
  </cols>
  <sheetData>
    <row r="1" spans="1:8" x14ac:dyDescent="0.25">
      <c r="A1" t="s">
        <v>443</v>
      </c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3.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2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594" t="s">
        <v>172</v>
      </c>
      <c r="B8" s="595"/>
      <c r="C8" s="595"/>
      <c r="D8" s="595" t="s">
        <v>173</v>
      </c>
      <c r="E8" s="595"/>
      <c r="F8" s="192" t="s">
        <v>174</v>
      </c>
      <c r="G8" s="596" t="s">
        <v>751</v>
      </c>
      <c r="H8" s="597"/>
    </row>
    <row r="9" spans="1:8" x14ac:dyDescent="0.25">
      <c r="A9" s="427" t="s">
        <v>1250</v>
      </c>
      <c r="B9" s="428" t="s">
        <v>1250</v>
      </c>
      <c r="C9" s="428" t="s">
        <v>1250</v>
      </c>
      <c r="D9" s="428" t="s">
        <v>238</v>
      </c>
      <c r="E9" s="428"/>
      <c r="F9" s="158">
        <f xml:space="preserve"> 'Price Index'!G10:G10</f>
        <v>0.18</v>
      </c>
      <c r="G9" s="585">
        <f xml:space="preserve"> 'Price Index'!F23-'Price Index'!F23*'Price Index'!G10</f>
        <v>134601.3682</v>
      </c>
      <c r="H9" s="586"/>
    </row>
    <row r="10" spans="1:8" x14ac:dyDescent="0.25">
      <c r="A10" s="427" t="s">
        <v>1257</v>
      </c>
      <c r="B10" s="428" t="s">
        <v>1257</v>
      </c>
      <c r="C10" s="428" t="s">
        <v>1257</v>
      </c>
      <c r="D10" s="428" t="s">
        <v>617</v>
      </c>
      <c r="E10" s="428"/>
      <c r="F10" s="158">
        <f xml:space="preserve"> 'Price Index'!G10:G10</f>
        <v>0.18</v>
      </c>
      <c r="G10" s="585">
        <f xml:space="preserve"> 'Price Index'!F24-'Price Index'!F24*'Price Index'!G11</f>
        <v>136442.5962</v>
      </c>
      <c r="H10" s="586"/>
    </row>
    <row r="11" spans="1:8" x14ac:dyDescent="0.25">
      <c r="A11" s="427" t="s">
        <v>1241</v>
      </c>
      <c r="B11" s="428" t="s">
        <v>1241</v>
      </c>
      <c r="C11" s="428" t="s">
        <v>1241</v>
      </c>
      <c r="D11" s="428" t="s">
        <v>618</v>
      </c>
      <c r="E11" s="428"/>
      <c r="F11" s="158">
        <f xml:space="preserve"> F10</f>
        <v>0.18</v>
      </c>
      <c r="G11" s="585">
        <f xml:space="preserve"> 'Price Index'!F25-'Price Index'!F25*'Price Index'!G12</f>
        <v>133217.20000000001</v>
      </c>
      <c r="H11" s="586"/>
    </row>
    <row r="12" spans="1:8" ht="15.75" thickBot="1" x14ac:dyDescent="0.3">
      <c r="A12" s="446" t="s">
        <v>1264</v>
      </c>
      <c r="B12" s="447" t="s">
        <v>1264</v>
      </c>
      <c r="C12" s="447" t="s">
        <v>1264</v>
      </c>
      <c r="D12" s="447" t="s">
        <v>619</v>
      </c>
      <c r="E12" s="447"/>
      <c r="F12" s="158">
        <f xml:space="preserve"> F11</f>
        <v>0.18</v>
      </c>
      <c r="G12" s="585">
        <f xml:space="preserve"> 'Price Index'!F26-'Price Index'!F26*'Price Index'!G13</f>
        <v>139054.94400000002</v>
      </c>
      <c r="H12" s="586"/>
    </row>
    <row r="13" spans="1:8" ht="15.75" thickBot="1" x14ac:dyDescent="0.3"/>
    <row r="14" spans="1:8" ht="15.75" x14ac:dyDescent="0.25">
      <c r="A14" s="436" t="s">
        <v>175</v>
      </c>
      <c r="B14" s="437"/>
      <c r="C14" s="437"/>
      <c r="D14" s="437"/>
      <c r="E14" s="130"/>
      <c r="F14" s="130"/>
      <c r="G14" s="130"/>
      <c r="H14" s="131"/>
    </row>
    <row r="15" spans="1:8" x14ac:dyDescent="0.25">
      <c r="A15" s="438" t="s">
        <v>715</v>
      </c>
      <c r="B15" s="439"/>
      <c r="C15" s="439"/>
      <c r="D15" s="181"/>
      <c r="E15" s="440" t="s">
        <v>276</v>
      </c>
      <c r="F15" s="440"/>
      <c r="G15" s="440"/>
      <c r="H15" s="441"/>
    </row>
    <row r="16" spans="1:8" x14ac:dyDescent="0.25">
      <c r="A16" s="442" t="s">
        <v>270</v>
      </c>
      <c r="B16" s="443"/>
      <c r="C16" s="443"/>
      <c r="D16" s="136"/>
      <c r="E16" s="444" t="s">
        <v>277</v>
      </c>
      <c r="F16" s="444"/>
      <c r="G16" s="444"/>
      <c r="H16" s="445"/>
    </row>
    <row r="17" spans="1:12" x14ac:dyDescent="0.25">
      <c r="A17" s="442" t="s">
        <v>271</v>
      </c>
      <c r="B17" s="443"/>
      <c r="C17" s="443"/>
      <c r="D17" s="181"/>
      <c r="E17" s="444" t="s">
        <v>614</v>
      </c>
      <c r="F17" s="444"/>
      <c r="G17" s="444"/>
      <c r="H17" s="445"/>
    </row>
    <row r="18" spans="1:12" x14ac:dyDescent="0.25">
      <c r="A18" s="180" t="s">
        <v>298</v>
      </c>
      <c r="B18" s="181"/>
      <c r="C18" s="181"/>
      <c r="D18" s="138"/>
      <c r="E18" s="444" t="s">
        <v>300</v>
      </c>
      <c r="F18" s="444"/>
      <c r="G18" s="444"/>
      <c r="H18" s="445"/>
    </row>
    <row r="19" spans="1:12" x14ac:dyDescent="0.25">
      <c r="A19" s="442" t="s">
        <v>273</v>
      </c>
      <c r="B19" s="443"/>
      <c r="C19" s="443"/>
      <c r="D19" s="136"/>
      <c r="E19" s="444" t="s">
        <v>279</v>
      </c>
      <c r="F19" s="444"/>
      <c r="G19" s="444"/>
      <c r="H19" s="445"/>
    </row>
    <row r="20" spans="1:12" x14ac:dyDescent="0.25">
      <c r="A20" s="442" t="s">
        <v>274</v>
      </c>
      <c r="B20" s="443"/>
      <c r="C20" s="443"/>
      <c r="D20" s="138"/>
      <c r="E20" s="444" t="s">
        <v>280</v>
      </c>
      <c r="F20" s="444"/>
      <c r="G20" s="444"/>
      <c r="H20" s="445"/>
    </row>
    <row r="21" spans="1:12" ht="15.75" thickBot="1" x14ac:dyDescent="0.3">
      <c r="A21" s="465" t="s">
        <v>275</v>
      </c>
      <c r="B21" s="466"/>
      <c r="C21" s="466"/>
      <c r="D21" s="139"/>
      <c r="E21" s="467" t="s">
        <v>281</v>
      </c>
      <c r="F21" s="467"/>
      <c r="G21" s="467"/>
      <c r="H21" s="468"/>
    </row>
    <row r="22" spans="1:12" x14ac:dyDescent="0.25">
      <c r="A22" s="123"/>
      <c r="B22" s="123"/>
      <c r="C22" s="123"/>
      <c r="D22" s="123"/>
      <c r="E22" s="123"/>
      <c r="F22" s="128"/>
      <c r="G22" s="124"/>
      <c r="H22" s="124"/>
    </row>
    <row r="23" spans="1:12" ht="15.75" thickBot="1" x14ac:dyDescent="0.3">
      <c r="A23" s="450"/>
      <c r="B23" s="450"/>
      <c r="C23" s="450"/>
      <c r="D23" s="450"/>
      <c r="E23" s="450"/>
      <c r="F23" s="450"/>
      <c r="G23" s="450"/>
      <c r="H23" s="450"/>
    </row>
    <row r="24" spans="1:12" x14ac:dyDescent="0.25">
      <c r="A24" s="451" t="s">
        <v>205</v>
      </c>
      <c r="B24" s="452"/>
      <c r="C24" s="455" t="s">
        <v>234</v>
      </c>
      <c r="D24" s="457" t="s">
        <v>172</v>
      </c>
      <c r="E24" s="458"/>
      <c r="F24" s="452"/>
      <c r="G24" s="587" t="s">
        <v>751</v>
      </c>
      <c r="H24" s="588"/>
    </row>
    <row r="25" spans="1:12" ht="18.75" customHeight="1" thickBot="1" x14ac:dyDescent="0.3">
      <c r="A25" s="453"/>
      <c r="B25" s="454"/>
      <c r="C25" s="456"/>
      <c r="D25" s="459"/>
      <c r="E25" s="460"/>
      <c r="F25" s="454"/>
      <c r="G25" s="589"/>
      <c r="H25" s="590"/>
    </row>
    <row r="26" spans="1:12" x14ac:dyDescent="0.25">
      <c r="A26" s="204" t="s">
        <v>233</v>
      </c>
      <c r="B26" s="205"/>
      <c r="C26" s="205" t="s">
        <v>176</v>
      </c>
      <c r="D26" s="205" t="s">
        <v>444</v>
      </c>
      <c r="E26" s="205"/>
      <c r="F26" s="205"/>
      <c r="G26" s="550">
        <f>SUM(I26-I26*K26)</f>
        <v>6621.5</v>
      </c>
      <c r="H26" s="551"/>
      <c r="I26" s="600">
        <v>8075</v>
      </c>
      <c r="J26" s="601"/>
      <c r="K26" s="146">
        <f xml:space="preserve"> F9</f>
        <v>0.18</v>
      </c>
    </row>
    <row r="27" spans="1:12" hidden="1" x14ac:dyDescent="0.25">
      <c r="A27" s="206" t="s">
        <v>207</v>
      </c>
      <c r="B27" s="196"/>
      <c r="C27" s="196" t="s">
        <v>177</v>
      </c>
      <c r="D27" s="521" t="s">
        <v>178</v>
      </c>
      <c r="E27" s="521"/>
      <c r="F27" s="521"/>
      <c r="G27" s="523"/>
      <c r="H27" s="524"/>
      <c r="I27" s="507">
        <v>2000</v>
      </c>
      <c r="J27" s="508"/>
      <c r="K27" s="146">
        <f xml:space="preserve"> K26</f>
        <v>0.18</v>
      </c>
    </row>
    <row r="28" spans="1:12" x14ac:dyDescent="0.25">
      <c r="A28" s="206" t="s">
        <v>208</v>
      </c>
      <c r="B28" s="196"/>
      <c r="C28" s="196">
        <v>200</v>
      </c>
      <c r="D28" s="521" t="s">
        <v>261</v>
      </c>
      <c r="E28" s="521"/>
      <c r="F28" s="521"/>
      <c r="G28" s="523">
        <f>SUM(I28-I28*K28)</f>
        <v>1914.7</v>
      </c>
      <c r="H28" s="524"/>
      <c r="I28" s="598">
        <v>2335</v>
      </c>
      <c r="J28" s="599"/>
      <c r="K28" s="146">
        <f xml:space="preserve"> K27</f>
        <v>0.18</v>
      </c>
    </row>
    <row r="29" spans="1:12" x14ac:dyDescent="0.25">
      <c r="A29" s="584" t="s">
        <v>209</v>
      </c>
      <c r="B29" s="473"/>
      <c r="C29" s="196" t="s">
        <v>179</v>
      </c>
      <c r="D29" s="521" t="s">
        <v>180</v>
      </c>
      <c r="E29" s="521"/>
      <c r="F29" s="521"/>
      <c r="G29" s="523">
        <f>SUM(I29-I29*K29)</f>
        <v>1914.7</v>
      </c>
      <c r="H29" s="524"/>
      <c r="I29" s="507">
        <v>2335</v>
      </c>
      <c r="J29" s="508"/>
      <c r="K29" s="146">
        <f t="shared" ref="K29:K43" si="0" xml:space="preserve"> K28</f>
        <v>0.18</v>
      </c>
    </row>
    <row r="30" spans="1:12" x14ac:dyDescent="0.25">
      <c r="A30" s="206" t="s">
        <v>211</v>
      </c>
      <c r="B30" s="196"/>
      <c r="C30" s="196" t="s">
        <v>445</v>
      </c>
      <c r="D30" s="521" t="s">
        <v>184</v>
      </c>
      <c r="E30" s="521"/>
      <c r="F30" s="521"/>
      <c r="G30" s="523">
        <v>2220</v>
      </c>
      <c r="H30" s="524"/>
      <c r="I30" s="598">
        <v>1870</v>
      </c>
      <c r="J30" s="599"/>
      <c r="K30" s="146">
        <f t="shared" si="0"/>
        <v>0.18</v>
      </c>
    </row>
    <row r="31" spans="1:12" x14ac:dyDescent="0.25">
      <c r="A31" s="206" t="s">
        <v>235</v>
      </c>
      <c r="B31" s="196"/>
      <c r="C31" s="196" t="s">
        <v>450</v>
      </c>
      <c r="D31" s="197" t="s">
        <v>451</v>
      </c>
      <c r="E31" s="198"/>
      <c r="F31" s="198"/>
      <c r="G31" s="523">
        <f>SUM(I31-I31*K31)</f>
        <v>6027</v>
      </c>
      <c r="H31" s="524"/>
      <c r="I31" s="507">
        <v>7350</v>
      </c>
      <c r="J31" s="508"/>
      <c r="K31" s="146">
        <f t="shared" si="0"/>
        <v>0.18</v>
      </c>
      <c r="L31" s="149"/>
    </row>
    <row r="32" spans="1:12" x14ac:dyDescent="0.25">
      <c r="A32" s="206" t="s">
        <v>446</v>
      </c>
      <c r="B32" s="196"/>
      <c r="C32" s="196" t="s">
        <v>449</v>
      </c>
      <c r="D32" s="197" t="s">
        <v>448</v>
      </c>
      <c r="E32" s="198"/>
      <c r="F32" s="198"/>
      <c r="G32" s="523">
        <v>6440</v>
      </c>
      <c r="H32" s="524"/>
      <c r="I32" s="507">
        <v>6400</v>
      </c>
      <c r="J32" s="508"/>
      <c r="K32" s="146">
        <f t="shared" si="0"/>
        <v>0.18</v>
      </c>
      <c r="L32" s="149"/>
    </row>
    <row r="33" spans="1:12" x14ac:dyDescent="0.25">
      <c r="A33" s="206" t="s">
        <v>212</v>
      </c>
      <c r="B33" s="196"/>
      <c r="C33" s="196" t="s">
        <v>185</v>
      </c>
      <c r="D33" s="521" t="s">
        <v>186</v>
      </c>
      <c r="E33" s="521"/>
      <c r="F33" s="521"/>
      <c r="G33" s="523">
        <f t="shared" ref="G33:G39" si="1">SUM(I33-I33*K33)</f>
        <v>1869.6</v>
      </c>
      <c r="H33" s="524"/>
      <c r="I33" s="598">
        <v>2280</v>
      </c>
      <c r="J33" s="599"/>
      <c r="K33" s="146">
        <f t="shared" si="0"/>
        <v>0.18</v>
      </c>
      <c r="L33" s="149"/>
    </row>
    <row r="34" spans="1:12" x14ac:dyDescent="0.25">
      <c r="A34" s="206" t="s">
        <v>213</v>
      </c>
      <c r="B34" s="196"/>
      <c r="C34" s="196" t="s">
        <v>187</v>
      </c>
      <c r="D34" s="521" t="s">
        <v>188</v>
      </c>
      <c r="E34" s="521"/>
      <c r="F34" s="521"/>
      <c r="G34" s="523">
        <f t="shared" si="1"/>
        <v>1369.4</v>
      </c>
      <c r="H34" s="524"/>
      <c r="I34" s="507">
        <v>1670</v>
      </c>
      <c r="J34" s="508"/>
      <c r="K34" s="146">
        <f t="shared" si="0"/>
        <v>0.18</v>
      </c>
      <c r="L34" s="149"/>
    </row>
    <row r="35" spans="1:12" x14ac:dyDescent="0.25">
      <c r="A35" s="206" t="s">
        <v>214</v>
      </c>
      <c r="B35" s="196"/>
      <c r="C35" s="196" t="s">
        <v>190</v>
      </c>
      <c r="D35" s="521" t="s">
        <v>189</v>
      </c>
      <c r="E35" s="521"/>
      <c r="F35" s="521"/>
      <c r="G35" s="523">
        <f t="shared" si="1"/>
        <v>2706</v>
      </c>
      <c r="H35" s="524"/>
      <c r="I35" s="598">
        <v>3300</v>
      </c>
      <c r="J35" s="599"/>
      <c r="K35" s="146">
        <f t="shared" si="0"/>
        <v>0.18</v>
      </c>
      <c r="L35" s="149"/>
    </row>
    <row r="36" spans="1:12" ht="14.25" customHeight="1" x14ac:dyDescent="0.25">
      <c r="A36" s="206" t="s">
        <v>215</v>
      </c>
      <c r="B36" s="196"/>
      <c r="C36" s="196" t="s">
        <v>191</v>
      </c>
      <c r="D36" s="521" t="s">
        <v>192</v>
      </c>
      <c r="E36" s="521"/>
      <c r="F36" s="521"/>
      <c r="G36" s="523">
        <f t="shared" si="1"/>
        <v>2870</v>
      </c>
      <c r="H36" s="524"/>
      <c r="I36" s="507">
        <v>3500</v>
      </c>
      <c r="J36" s="508"/>
      <c r="K36" s="146">
        <f t="shared" si="0"/>
        <v>0.18</v>
      </c>
      <c r="L36" s="149"/>
    </row>
    <row r="37" spans="1:12" x14ac:dyDescent="0.25">
      <c r="A37" s="206" t="s">
        <v>216</v>
      </c>
      <c r="B37" s="196"/>
      <c r="C37" s="196" t="s">
        <v>194</v>
      </c>
      <c r="D37" s="521" t="s">
        <v>193</v>
      </c>
      <c r="E37" s="521"/>
      <c r="F37" s="521"/>
      <c r="G37" s="523">
        <f t="shared" si="1"/>
        <v>344.4</v>
      </c>
      <c r="H37" s="524"/>
      <c r="I37" s="598">
        <v>420</v>
      </c>
      <c r="J37" s="599"/>
      <c r="K37" s="146">
        <f t="shared" si="0"/>
        <v>0.18</v>
      </c>
      <c r="L37" s="149"/>
    </row>
    <row r="38" spans="1:12" x14ac:dyDescent="0.25">
      <c r="A38" s="584" t="s">
        <v>217</v>
      </c>
      <c r="B38" s="473"/>
      <c r="C38" s="196" t="s">
        <v>195</v>
      </c>
      <c r="D38" s="521" t="s">
        <v>196</v>
      </c>
      <c r="E38" s="521"/>
      <c r="F38" s="521"/>
      <c r="G38" s="523">
        <f t="shared" si="1"/>
        <v>287</v>
      </c>
      <c r="H38" s="524"/>
      <c r="I38" s="507">
        <v>350</v>
      </c>
      <c r="J38" s="508"/>
      <c r="K38" s="146">
        <f t="shared" si="0"/>
        <v>0.18</v>
      </c>
      <c r="L38" s="149"/>
    </row>
    <row r="39" spans="1:12" x14ac:dyDescent="0.25">
      <c r="A39" s="206" t="s">
        <v>0</v>
      </c>
      <c r="B39" s="196"/>
      <c r="C39" s="196" t="s">
        <v>198</v>
      </c>
      <c r="D39" s="521" t="s">
        <v>197</v>
      </c>
      <c r="E39" s="521"/>
      <c r="F39" s="521"/>
      <c r="G39" s="523">
        <f t="shared" si="1"/>
        <v>225.5</v>
      </c>
      <c r="H39" s="524"/>
      <c r="I39" s="598">
        <v>275</v>
      </c>
      <c r="J39" s="599"/>
      <c r="K39" s="146">
        <f t="shared" si="0"/>
        <v>0.18</v>
      </c>
      <c r="L39" s="149"/>
    </row>
    <row r="40" spans="1:12" hidden="1" x14ac:dyDescent="0.25">
      <c r="A40" s="206" t="s">
        <v>218</v>
      </c>
      <c r="B40" s="196"/>
      <c r="C40" s="196" t="s">
        <v>199</v>
      </c>
      <c r="D40" s="521" t="s">
        <v>200</v>
      </c>
      <c r="E40" s="521"/>
      <c r="F40" s="521"/>
      <c r="G40" s="523">
        <v>0</v>
      </c>
      <c r="H40" s="524"/>
      <c r="I40" s="507">
        <v>120</v>
      </c>
      <c r="J40" s="508"/>
      <c r="K40" s="146">
        <f t="shared" si="0"/>
        <v>0.18</v>
      </c>
      <c r="L40" s="149"/>
    </row>
    <row r="41" spans="1:12" x14ac:dyDescent="0.25">
      <c r="A41" s="584" t="s">
        <v>219</v>
      </c>
      <c r="B41" s="473"/>
      <c r="C41" s="196" t="s">
        <v>201</v>
      </c>
      <c r="D41" s="521" t="s">
        <v>202</v>
      </c>
      <c r="E41" s="521"/>
      <c r="F41" s="521"/>
      <c r="G41" s="523">
        <f>SUM(I41-I41*K41)</f>
        <v>1271</v>
      </c>
      <c r="H41" s="524"/>
      <c r="I41" s="474">
        <v>1550</v>
      </c>
      <c r="J41" s="475"/>
      <c r="K41" s="146">
        <f t="shared" si="0"/>
        <v>0.18</v>
      </c>
      <c r="L41" s="149"/>
    </row>
    <row r="42" spans="1:12" ht="15.75" thickBot="1" x14ac:dyDescent="0.3">
      <c r="A42" s="206" t="s">
        <v>220</v>
      </c>
      <c r="B42" s="196"/>
      <c r="C42" s="196" t="s">
        <v>203</v>
      </c>
      <c r="D42" s="521" t="s">
        <v>204</v>
      </c>
      <c r="E42" s="521"/>
      <c r="F42" s="521"/>
      <c r="G42" s="523">
        <f>SUM(I42-I42*K42)</f>
        <v>176.3</v>
      </c>
      <c r="H42" s="524"/>
      <c r="I42" s="509">
        <v>215</v>
      </c>
      <c r="J42" s="510"/>
      <c r="K42" s="146">
        <f t="shared" si="0"/>
        <v>0.18</v>
      </c>
      <c r="L42" s="149"/>
    </row>
    <row r="43" spans="1:12" ht="15.75" thickBot="1" x14ac:dyDescent="0.3">
      <c r="A43" s="207" t="s">
        <v>488</v>
      </c>
      <c r="B43" s="208"/>
      <c r="C43" s="208" t="s">
        <v>489</v>
      </c>
      <c r="D43" s="525" t="s">
        <v>490</v>
      </c>
      <c r="E43" s="525"/>
      <c r="F43" s="525"/>
      <c r="G43" s="526">
        <f>SUM(I43-I43*K43)</f>
        <v>442.8</v>
      </c>
      <c r="H43" s="527"/>
      <c r="I43" s="602">
        <v>540</v>
      </c>
      <c r="J43" s="603"/>
      <c r="K43" s="146">
        <f t="shared" si="0"/>
        <v>0.18</v>
      </c>
    </row>
    <row r="44" spans="1:12" x14ac:dyDescent="0.25">
      <c r="A44" s="149"/>
      <c r="B44" s="149"/>
      <c r="C44" s="149"/>
      <c r="D44" s="149"/>
      <c r="E44" s="149"/>
      <c r="F44" s="149"/>
      <c r="G44" s="149"/>
      <c r="H44" s="149"/>
    </row>
    <row r="45" spans="1:12" x14ac:dyDescent="0.25">
      <c r="A45" s="149"/>
      <c r="B45" s="149"/>
      <c r="C45" s="149"/>
      <c r="D45" s="149"/>
      <c r="E45" s="149"/>
      <c r="F45" s="149"/>
      <c r="G45" s="149"/>
      <c r="H45" s="149"/>
    </row>
    <row r="46" spans="1:12" x14ac:dyDescent="0.25">
      <c r="A46" s="149"/>
      <c r="B46" s="149"/>
      <c r="C46" s="149"/>
      <c r="D46" s="149"/>
      <c r="E46" s="149"/>
      <c r="F46" s="149"/>
      <c r="G46" s="149"/>
      <c r="H46" s="149"/>
    </row>
    <row r="47" spans="1:12" x14ac:dyDescent="0.25">
      <c r="A47" s="149"/>
      <c r="B47" s="149"/>
      <c r="C47" s="149"/>
      <c r="D47" s="149"/>
      <c r="E47" s="149"/>
      <c r="F47" s="149"/>
      <c r="G47" s="149"/>
      <c r="H47" s="149"/>
    </row>
    <row r="48" spans="1:12" x14ac:dyDescent="0.25">
      <c r="A48" s="149"/>
      <c r="B48" s="149"/>
      <c r="C48" s="149"/>
      <c r="D48" s="149"/>
      <c r="E48" s="149"/>
      <c r="F48" s="149"/>
      <c r="G48" s="149"/>
      <c r="H48" s="149"/>
    </row>
    <row r="49" spans="1:13" ht="15.75" thickBot="1" x14ac:dyDescent="0.3">
      <c r="A49" s="149"/>
      <c r="B49" s="149"/>
      <c r="C49" s="149"/>
      <c r="D49" s="149"/>
      <c r="E49" s="149"/>
      <c r="F49" s="149"/>
      <c r="G49" s="149"/>
      <c r="H49" s="149"/>
    </row>
    <row r="50" spans="1:13" ht="15" customHeight="1" x14ac:dyDescent="0.25">
      <c r="A50" s="604" t="s">
        <v>227</v>
      </c>
      <c r="B50" s="605"/>
      <c r="C50" s="608" t="s">
        <v>234</v>
      </c>
      <c r="D50" s="610" t="s">
        <v>172</v>
      </c>
      <c r="E50" s="611"/>
      <c r="F50" s="612"/>
      <c r="G50" s="461" t="s">
        <v>751</v>
      </c>
      <c r="H50" s="462"/>
    </row>
    <row r="51" spans="1:13" ht="15.75" customHeight="1" thickBot="1" x14ac:dyDescent="0.3">
      <c r="A51" s="606"/>
      <c r="B51" s="607"/>
      <c r="C51" s="609"/>
      <c r="D51" s="613"/>
      <c r="E51" s="614"/>
      <c r="F51" s="615"/>
      <c r="G51" s="463"/>
      <c r="H51" s="464"/>
    </row>
    <row r="52" spans="1:13" x14ac:dyDescent="0.25">
      <c r="A52" s="616" t="s">
        <v>222</v>
      </c>
      <c r="B52" s="491" t="s">
        <v>222</v>
      </c>
      <c r="C52" s="191" t="s">
        <v>221</v>
      </c>
      <c r="D52" s="505" t="s">
        <v>222</v>
      </c>
      <c r="E52" s="505" t="s">
        <v>222</v>
      </c>
      <c r="F52" s="505" t="s">
        <v>222</v>
      </c>
      <c r="G52" s="492">
        <f>SUM(I52-I52*K52)</f>
        <v>104.00059999999999</v>
      </c>
      <c r="H52" s="500"/>
      <c r="I52" s="262">
        <v>126.83</v>
      </c>
      <c r="J52" s="262"/>
      <c r="K52" s="146">
        <f xml:space="preserve"> F9</f>
        <v>0.18</v>
      </c>
      <c r="M52" s="262">
        <v>126.83</v>
      </c>
    </row>
    <row r="53" spans="1:13" ht="22.35" customHeight="1" x14ac:dyDescent="0.25">
      <c r="A53" s="616" t="s">
        <v>739</v>
      </c>
      <c r="B53" s="491" t="s">
        <v>739</v>
      </c>
      <c r="C53" s="191">
        <v>7203952</v>
      </c>
      <c r="D53" s="567" t="s">
        <v>739</v>
      </c>
      <c r="E53" s="567" t="s">
        <v>739</v>
      </c>
      <c r="F53" s="567" t="s">
        <v>739</v>
      </c>
      <c r="G53" s="492">
        <f>SUM(I53-I53*K53)</f>
        <v>5662.1</v>
      </c>
      <c r="H53" s="500"/>
      <c r="I53" s="257">
        <v>6905</v>
      </c>
      <c r="J53" s="257"/>
      <c r="K53" s="146">
        <f xml:space="preserve"> K52</f>
        <v>0.18</v>
      </c>
      <c r="M53" s="257">
        <v>6905</v>
      </c>
    </row>
    <row r="54" spans="1:13" ht="22.35" customHeight="1" x14ac:dyDescent="0.25">
      <c r="A54" s="616" t="s">
        <v>740</v>
      </c>
      <c r="B54" s="491" t="s">
        <v>740</v>
      </c>
      <c r="C54" s="191">
        <v>7225062</v>
      </c>
      <c r="D54" s="567" t="s">
        <v>740</v>
      </c>
      <c r="E54" s="567" t="s">
        <v>740</v>
      </c>
      <c r="F54" s="567" t="s">
        <v>740</v>
      </c>
      <c r="G54" s="492">
        <f t="shared" ref="G54:G80" si="2">SUM(I54-I54*K54)</f>
        <v>6253.32</v>
      </c>
      <c r="H54" s="500"/>
      <c r="I54" s="257">
        <v>7626</v>
      </c>
      <c r="J54" s="257"/>
      <c r="K54" s="146">
        <f t="shared" ref="K54:K80" si="3" xml:space="preserve"> K53</f>
        <v>0.18</v>
      </c>
      <c r="M54" s="257">
        <v>7626</v>
      </c>
    </row>
    <row r="55" spans="1:13" ht="22.35" customHeight="1" x14ac:dyDescent="0.25">
      <c r="A55" s="616" t="s">
        <v>741</v>
      </c>
      <c r="B55" s="491" t="s">
        <v>741</v>
      </c>
      <c r="C55" s="191">
        <v>7235394</v>
      </c>
      <c r="D55" s="567" t="s">
        <v>741</v>
      </c>
      <c r="E55" s="567" t="s">
        <v>741</v>
      </c>
      <c r="F55" s="567" t="s">
        <v>741</v>
      </c>
      <c r="G55" s="492">
        <f t="shared" si="2"/>
        <v>7974.5</v>
      </c>
      <c r="H55" s="500"/>
      <c r="I55" s="257">
        <v>9725</v>
      </c>
      <c r="J55" s="257"/>
      <c r="K55" s="146">
        <f t="shared" si="3"/>
        <v>0.18</v>
      </c>
      <c r="M55" s="257">
        <v>9725</v>
      </c>
    </row>
    <row r="56" spans="1:13" s="149" customFormat="1" ht="22.35" customHeight="1" x14ac:dyDescent="0.25">
      <c r="A56" s="616" t="s">
        <v>742</v>
      </c>
      <c r="B56" s="491" t="s">
        <v>742</v>
      </c>
      <c r="C56" s="191">
        <v>7235397</v>
      </c>
      <c r="D56" s="567" t="s">
        <v>742</v>
      </c>
      <c r="E56" s="567" t="s">
        <v>742</v>
      </c>
      <c r="F56" s="567" t="s">
        <v>742</v>
      </c>
      <c r="G56" s="492">
        <f t="shared" si="2"/>
        <v>7974.5</v>
      </c>
      <c r="H56" s="500"/>
      <c r="I56" s="257">
        <v>9725</v>
      </c>
      <c r="J56" s="257"/>
      <c r="K56" s="146">
        <f t="shared" si="3"/>
        <v>0.18</v>
      </c>
      <c r="M56" s="257">
        <v>9725</v>
      </c>
    </row>
    <row r="57" spans="1:13" s="149" customFormat="1" ht="22.35" customHeight="1" x14ac:dyDescent="0.25">
      <c r="A57" s="616" t="s">
        <v>743</v>
      </c>
      <c r="B57" s="491" t="s">
        <v>743</v>
      </c>
      <c r="C57" s="191">
        <v>7243007</v>
      </c>
      <c r="D57" s="567" t="s">
        <v>743</v>
      </c>
      <c r="E57" s="567" t="s">
        <v>743</v>
      </c>
      <c r="F57" s="567" t="s">
        <v>743</v>
      </c>
      <c r="G57" s="492">
        <f t="shared" si="2"/>
        <v>4264</v>
      </c>
      <c r="H57" s="500"/>
      <c r="I57" s="257">
        <v>5200</v>
      </c>
      <c r="J57" s="257"/>
      <c r="K57" s="146">
        <f t="shared" si="3"/>
        <v>0.18</v>
      </c>
      <c r="M57" s="257">
        <v>5200</v>
      </c>
    </row>
    <row r="58" spans="1:13" ht="22.35" customHeight="1" x14ac:dyDescent="0.25">
      <c r="A58" s="616" t="s">
        <v>744</v>
      </c>
      <c r="B58" s="491" t="s">
        <v>744</v>
      </c>
      <c r="C58" s="191">
        <v>7243008</v>
      </c>
      <c r="D58" s="567" t="s">
        <v>744</v>
      </c>
      <c r="E58" s="567" t="s">
        <v>744</v>
      </c>
      <c r="F58" s="567" t="s">
        <v>744</v>
      </c>
      <c r="G58" s="492">
        <f t="shared" si="2"/>
        <v>4510</v>
      </c>
      <c r="H58" s="500"/>
      <c r="I58" s="257">
        <v>5500</v>
      </c>
      <c r="J58" s="257"/>
      <c r="K58" s="146">
        <f xml:space="preserve"> K55</f>
        <v>0.18</v>
      </c>
      <c r="M58" s="257">
        <v>5500</v>
      </c>
    </row>
    <row r="59" spans="1:13" ht="22.35" customHeight="1" x14ac:dyDescent="0.25">
      <c r="A59" s="616" t="s">
        <v>745</v>
      </c>
      <c r="B59" s="491" t="s">
        <v>745</v>
      </c>
      <c r="C59" s="191">
        <v>7252314</v>
      </c>
      <c r="D59" s="567" t="s">
        <v>745</v>
      </c>
      <c r="E59" s="567" t="s">
        <v>745</v>
      </c>
      <c r="F59" s="567" t="s">
        <v>745</v>
      </c>
      <c r="G59" s="492">
        <f t="shared" si="2"/>
        <v>6253.32</v>
      </c>
      <c r="H59" s="500"/>
      <c r="I59" s="257">
        <v>7626</v>
      </c>
      <c r="J59" s="257"/>
      <c r="K59" s="146">
        <f t="shared" si="3"/>
        <v>0.18</v>
      </c>
      <c r="M59" s="257">
        <v>7626</v>
      </c>
    </row>
    <row r="60" spans="1:13" ht="22.35" customHeight="1" x14ac:dyDescent="0.25">
      <c r="A60" s="616" t="s">
        <v>746</v>
      </c>
      <c r="B60" s="491" t="s">
        <v>746</v>
      </c>
      <c r="C60" s="191">
        <v>7252319</v>
      </c>
      <c r="D60" s="567" t="s">
        <v>746</v>
      </c>
      <c r="E60" s="567" t="s">
        <v>746</v>
      </c>
      <c r="F60" s="567" t="s">
        <v>746</v>
      </c>
      <c r="G60" s="492">
        <f t="shared" si="2"/>
        <v>6473.9</v>
      </c>
      <c r="H60" s="500"/>
      <c r="I60" s="257">
        <v>7895</v>
      </c>
      <c r="J60" s="257"/>
      <c r="K60" s="146">
        <f t="shared" si="3"/>
        <v>0.18</v>
      </c>
      <c r="M60" s="257">
        <v>7895</v>
      </c>
    </row>
    <row r="61" spans="1:13" ht="22.35" customHeight="1" x14ac:dyDescent="0.25">
      <c r="A61" s="616" t="s">
        <v>747</v>
      </c>
      <c r="B61" s="491" t="s">
        <v>747</v>
      </c>
      <c r="C61" s="191">
        <v>7252321</v>
      </c>
      <c r="D61" s="567" t="s">
        <v>747</v>
      </c>
      <c r="E61" s="567" t="s">
        <v>747</v>
      </c>
      <c r="F61" s="567" t="s">
        <v>747</v>
      </c>
      <c r="G61" s="492">
        <f t="shared" si="2"/>
        <v>8634.6</v>
      </c>
      <c r="H61" s="500"/>
      <c r="I61" s="257">
        <v>10530</v>
      </c>
      <c r="J61" s="257"/>
      <c r="K61" s="146">
        <f t="shared" si="3"/>
        <v>0.18</v>
      </c>
      <c r="M61" s="257">
        <v>10530</v>
      </c>
    </row>
    <row r="62" spans="1:13" ht="22.35" customHeight="1" x14ac:dyDescent="0.25">
      <c r="A62" s="616" t="s">
        <v>748</v>
      </c>
      <c r="B62" s="491" t="s">
        <v>748</v>
      </c>
      <c r="C62" s="191">
        <v>7252351</v>
      </c>
      <c r="D62" s="567" t="s">
        <v>748</v>
      </c>
      <c r="E62" s="567" t="s">
        <v>748</v>
      </c>
      <c r="F62" s="567" t="s">
        <v>748</v>
      </c>
      <c r="G62" s="492">
        <f t="shared" si="2"/>
        <v>5662.1</v>
      </c>
      <c r="H62" s="500"/>
      <c r="I62" s="257">
        <v>6905</v>
      </c>
      <c r="J62" s="257"/>
      <c r="K62" s="146">
        <f t="shared" si="3"/>
        <v>0.18</v>
      </c>
      <c r="M62" s="257">
        <v>6905</v>
      </c>
    </row>
    <row r="63" spans="1:13" ht="22.35" customHeight="1" x14ac:dyDescent="0.25">
      <c r="A63" s="616" t="s">
        <v>749</v>
      </c>
      <c r="B63" s="491" t="s">
        <v>749</v>
      </c>
      <c r="C63" s="191">
        <v>7252357</v>
      </c>
      <c r="D63" s="567" t="s">
        <v>749</v>
      </c>
      <c r="E63" s="567" t="s">
        <v>749</v>
      </c>
      <c r="F63" s="567" t="s">
        <v>749</v>
      </c>
      <c r="G63" s="492">
        <f t="shared" si="2"/>
        <v>6473.9</v>
      </c>
      <c r="H63" s="500"/>
      <c r="I63" s="257">
        <v>7895</v>
      </c>
      <c r="J63" s="257"/>
      <c r="K63" s="146">
        <f t="shared" si="3"/>
        <v>0.18</v>
      </c>
      <c r="M63" s="257">
        <v>7895</v>
      </c>
    </row>
    <row r="64" spans="1:13" ht="22.35" customHeight="1" x14ac:dyDescent="0.25">
      <c r="A64" s="616" t="s">
        <v>750</v>
      </c>
      <c r="B64" s="491" t="s">
        <v>750</v>
      </c>
      <c r="C64" s="191">
        <v>7252359</v>
      </c>
      <c r="D64" s="567" t="s">
        <v>750</v>
      </c>
      <c r="E64" s="567" t="s">
        <v>750</v>
      </c>
      <c r="F64" s="567" t="s">
        <v>750</v>
      </c>
      <c r="G64" s="492">
        <f t="shared" si="2"/>
        <v>8634.6</v>
      </c>
      <c r="H64" s="500"/>
      <c r="I64" s="257">
        <v>10530</v>
      </c>
      <c r="J64" s="257"/>
      <c r="K64" s="146">
        <f t="shared" si="3"/>
        <v>0.18</v>
      </c>
      <c r="M64" s="257">
        <v>10530</v>
      </c>
    </row>
    <row r="65" spans="1:13" x14ac:dyDescent="0.25">
      <c r="A65" s="616" t="s">
        <v>768</v>
      </c>
      <c r="B65" s="491" t="s">
        <v>768</v>
      </c>
      <c r="C65" s="227">
        <v>7268737</v>
      </c>
      <c r="D65" s="567" t="s">
        <v>768</v>
      </c>
      <c r="E65" s="567" t="s">
        <v>768</v>
      </c>
      <c r="F65" s="567" t="s">
        <v>768</v>
      </c>
      <c r="G65" s="492">
        <f t="shared" si="2"/>
        <v>5476.78</v>
      </c>
      <c r="H65" s="500"/>
      <c r="I65" s="257">
        <v>6679</v>
      </c>
      <c r="J65" s="257"/>
      <c r="K65" s="146">
        <f t="shared" si="3"/>
        <v>0.18</v>
      </c>
      <c r="M65" s="257">
        <v>6679</v>
      </c>
    </row>
    <row r="66" spans="1:13" x14ac:dyDescent="0.25">
      <c r="A66" s="616" t="s">
        <v>769</v>
      </c>
      <c r="B66" s="491" t="s">
        <v>769</v>
      </c>
      <c r="C66" s="191">
        <v>7268738</v>
      </c>
      <c r="D66" s="567" t="s">
        <v>769</v>
      </c>
      <c r="E66" s="567" t="s">
        <v>769</v>
      </c>
      <c r="F66" s="567" t="s">
        <v>769</v>
      </c>
      <c r="G66" s="492">
        <f t="shared" si="2"/>
        <v>5068.42</v>
      </c>
      <c r="H66" s="500"/>
      <c r="I66" s="257">
        <v>6181</v>
      </c>
      <c r="J66" s="257"/>
      <c r="K66" s="146">
        <f xml:space="preserve"> K64</f>
        <v>0.18</v>
      </c>
      <c r="M66" s="257">
        <v>6181</v>
      </c>
    </row>
    <row r="67" spans="1:13" x14ac:dyDescent="0.25">
      <c r="A67" s="616" t="s">
        <v>452</v>
      </c>
      <c r="B67" s="491" t="s">
        <v>452</v>
      </c>
      <c r="C67" s="191">
        <v>7269176</v>
      </c>
      <c r="D67" s="567" t="s">
        <v>452</v>
      </c>
      <c r="E67" s="567" t="s">
        <v>452</v>
      </c>
      <c r="F67" s="567" t="s">
        <v>452</v>
      </c>
      <c r="G67" s="492">
        <f t="shared" si="2"/>
        <v>9580.06</v>
      </c>
      <c r="H67" s="500"/>
      <c r="I67" s="257">
        <v>11683</v>
      </c>
      <c r="J67" s="257"/>
      <c r="K67" s="146">
        <f t="shared" si="3"/>
        <v>0.18</v>
      </c>
      <c r="M67" s="257">
        <v>11683</v>
      </c>
    </row>
    <row r="68" spans="1:13" x14ac:dyDescent="0.25">
      <c r="A68" s="616" t="s">
        <v>453</v>
      </c>
      <c r="B68" s="491" t="s">
        <v>453</v>
      </c>
      <c r="C68" s="191">
        <v>7269180</v>
      </c>
      <c r="D68" s="567" t="s">
        <v>453</v>
      </c>
      <c r="E68" s="567" t="s">
        <v>453</v>
      </c>
      <c r="F68" s="567" t="s">
        <v>453</v>
      </c>
      <c r="G68" s="492">
        <f t="shared" si="2"/>
        <v>8099.14</v>
      </c>
      <c r="H68" s="500"/>
      <c r="I68" s="257">
        <v>9877</v>
      </c>
      <c r="J68" s="257"/>
      <c r="K68" s="146">
        <f t="shared" si="3"/>
        <v>0.18</v>
      </c>
      <c r="M68" s="257">
        <v>9877</v>
      </c>
    </row>
    <row r="69" spans="1:13" x14ac:dyDescent="0.25">
      <c r="A69" s="616" t="s">
        <v>454</v>
      </c>
      <c r="B69" s="491" t="s">
        <v>454</v>
      </c>
      <c r="C69" s="191">
        <v>7269336</v>
      </c>
      <c r="D69" s="567" t="s">
        <v>454</v>
      </c>
      <c r="E69" s="567" t="s">
        <v>454</v>
      </c>
      <c r="F69" s="567" t="s">
        <v>454</v>
      </c>
      <c r="G69" s="492">
        <f t="shared" si="2"/>
        <v>9580.06</v>
      </c>
      <c r="H69" s="500"/>
      <c r="I69" s="257">
        <v>11683</v>
      </c>
      <c r="J69" s="257"/>
      <c r="K69" s="146">
        <f t="shared" si="3"/>
        <v>0.18</v>
      </c>
      <c r="M69" s="257">
        <v>11683</v>
      </c>
    </row>
    <row r="70" spans="1:13" x14ac:dyDescent="0.25">
      <c r="A70" s="616" t="s">
        <v>455</v>
      </c>
      <c r="B70" s="491" t="s">
        <v>455</v>
      </c>
      <c r="C70" s="191">
        <v>7269340</v>
      </c>
      <c r="D70" s="567" t="s">
        <v>455</v>
      </c>
      <c r="E70" s="567" t="s">
        <v>455</v>
      </c>
      <c r="F70" s="567" t="s">
        <v>455</v>
      </c>
      <c r="G70" s="492">
        <f t="shared" si="2"/>
        <v>8099.14</v>
      </c>
      <c r="H70" s="500"/>
      <c r="I70" s="257">
        <v>9877</v>
      </c>
      <c r="J70" s="257"/>
      <c r="K70" s="146">
        <f t="shared" si="3"/>
        <v>0.18</v>
      </c>
      <c r="M70" s="257">
        <v>9877</v>
      </c>
    </row>
    <row r="71" spans="1:13" x14ac:dyDescent="0.25">
      <c r="A71" s="616" t="s">
        <v>456</v>
      </c>
      <c r="B71" s="491" t="s">
        <v>456</v>
      </c>
      <c r="C71" s="191">
        <v>7269358</v>
      </c>
      <c r="D71" s="567" t="s">
        <v>456</v>
      </c>
      <c r="E71" s="567" t="s">
        <v>456</v>
      </c>
      <c r="F71" s="567" t="s">
        <v>456</v>
      </c>
      <c r="G71" s="492">
        <f t="shared" si="2"/>
        <v>10834.66</v>
      </c>
      <c r="H71" s="500"/>
      <c r="I71" s="257">
        <v>13213</v>
      </c>
      <c r="J71" s="257"/>
      <c r="K71" s="146">
        <f t="shared" si="3"/>
        <v>0.18</v>
      </c>
      <c r="M71" s="257">
        <v>13213</v>
      </c>
    </row>
    <row r="72" spans="1:13" x14ac:dyDescent="0.25">
      <c r="A72" s="616" t="s">
        <v>457</v>
      </c>
      <c r="B72" s="491" t="s">
        <v>457</v>
      </c>
      <c r="C72" s="191">
        <v>7269362</v>
      </c>
      <c r="D72" s="567" t="s">
        <v>457</v>
      </c>
      <c r="E72" s="567" t="s">
        <v>457</v>
      </c>
      <c r="F72" s="567" t="s">
        <v>457</v>
      </c>
      <c r="G72" s="492">
        <f t="shared" si="2"/>
        <v>10834.66</v>
      </c>
      <c r="H72" s="500"/>
      <c r="I72" s="257">
        <v>13213</v>
      </c>
      <c r="J72" s="257"/>
      <c r="K72" s="146">
        <f t="shared" si="3"/>
        <v>0.18</v>
      </c>
      <c r="M72" s="257">
        <v>13213</v>
      </c>
    </row>
    <row r="73" spans="1:13" ht="15" customHeight="1" x14ac:dyDescent="0.25">
      <c r="A73" s="616" t="s">
        <v>458</v>
      </c>
      <c r="B73" s="491" t="s">
        <v>458</v>
      </c>
      <c r="C73" s="191">
        <v>7269366</v>
      </c>
      <c r="D73" s="567" t="s">
        <v>458</v>
      </c>
      <c r="E73" s="567" t="s">
        <v>458</v>
      </c>
      <c r="F73" s="567" t="s">
        <v>458</v>
      </c>
      <c r="G73" s="492">
        <f t="shared" si="2"/>
        <v>15652.98</v>
      </c>
      <c r="H73" s="500"/>
      <c r="I73" s="257">
        <v>19089</v>
      </c>
      <c r="J73" s="257"/>
      <c r="K73" s="146">
        <f t="shared" si="3"/>
        <v>0.18</v>
      </c>
      <c r="M73" s="257">
        <v>19089</v>
      </c>
    </row>
    <row r="74" spans="1:13" ht="15" customHeight="1" x14ac:dyDescent="0.25">
      <c r="A74" s="616" t="s">
        <v>459</v>
      </c>
      <c r="B74" s="491" t="s">
        <v>459</v>
      </c>
      <c r="C74" s="191">
        <v>7269370</v>
      </c>
      <c r="D74" s="567" t="s">
        <v>459</v>
      </c>
      <c r="E74" s="567" t="s">
        <v>459</v>
      </c>
      <c r="F74" s="567" t="s">
        <v>459</v>
      </c>
      <c r="G74" s="492">
        <f t="shared" si="2"/>
        <v>15243.8</v>
      </c>
      <c r="H74" s="500"/>
      <c r="I74" s="257">
        <v>18590</v>
      </c>
      <c r="J74" s="257"/>
      <c r="K74" s="146">
        <f t="shared" si="3"/>
        <v>0.18</v>
      </c>
      <c r="M74" s="257">
        <v>18590</v>
      </c>
    </row>
    <row r="75" spans="1:13" ht="15" customHeight="1" x14ac:dyDescent="0.25">
      <c r="A75" s="616" t="s">
        <v>465</v>
      </c>
      <c r="B75" s="491" t="s">
        <v>465</v>
      </c>
      <c r="C75" s="191">
        <v>7269374</v>
      </c>
      <c r="D75" s="567" t="s">
        <v>465</v>
      </c>
      <c r="E75" s="567" t="s">
        <v>465</v>
      </c>
      <c r="F75" s="567" t="s">
        <v>465</v>
      </c>
      <c r="G75" s="492">
        <f t="shared" si="2"/>
        <v>15652.98</v>
      </c>
      <c r="H75" s="500"/>
      <c r="I75" s="257">
        <v>19089</v>
      </c>
      <c r="J75" s="257"/>
      <c r="K75" s="146">
        <f t="shared" si="3"/>
        <v>0.18</v>
      </c>
      <c r="M75" s="257">
        <v>19089</v>
      </c>
    </row>
    <row r="76" spans="1:13" ht="15.75" customHeight="1" x14ac:dyDescent="0.25">
      <c r="A76" s="616" t="s">
        <v>460</v>
      </c>
      <c r="B76" s="491" t="s">
        <v>460</v>
      </c>
      <c r="C76" s="191">
        <v>7269378</v>
      </c>
      <c r="D76" s="567" t="s">
        <v>460</v>
      </c>
      <c r="E76" s="567" t="s">
        <v>460</v>
      </c>
      <c r="F76" s="567" t="s">
        <v>460</v>
      </c>
      <c r="G76" s="492">
        <f t="shared" si="2"/>
        <v>14445.119999999999</v>
      </c>
      <c r="H76" s="500"/>
      <c r="I76" s="257">
        <v>17616</v>
      </c>
      <c r="J76" s="257"/>
      <c r="K76" s="146">
        <f t="shared" si="3"/>
        <v>0.18</v>
      </c>
      <c r="M76" s="257">
        <v>17616</v>
      </c>
    </row>
    <row r="77" spans="1:13" ht="15.75" customHeight="1" x14ac:dyDescent="0.25">
      <c r="A77" s="616" t="s">
        <v>461</v>
      </c>
      <c r="B77" s="491" t="s">
        <v>461</v>
      </c>
      <c r="C77" s="191">
        <v>7269390</v>
      </c>
      <c r="D77" s="567" t="s">
        <v>461</v>
      </c>
      <c r="E77" s="567" t="s">
        <v>461</v>
      </c>
      <c r="F77" s="567" t="s">
        <v>461</v>
      </c>
      <c r="G77" s="492">
        <f t="shared" si="2"/>
        <v>8099.14</v>
      </c>
      <c r="H77" s="500"/>
      <c r="I77" s="257">
        <v>9877</v>
      </c>
      <c r="J77" s="257"/>
      <c r="K77" s="146">
        <f t="shared" si="3"/>
        <v>0.18</v>
      </c>
      <c r="M77" s="257">
        <v>9877</v>
      </c>
    </row>
    <row r="78" spans="1:13" ht="15.75" customHeight="1" x14ac:dyDescent="0.25">
      <c r="A78" s="616" t="s">
        <v>462</v>
      </c>
      <c r="B78" s="491" t="s">
        <v>462</v>
      </c>
      <c r="C78" s="191">
        <v>7269394</v>
      </c>
      <c r="D78" s="567" t="s">
        <v>462</v>
      </c>
      <c r="E78" s="567" t="s">
        <v>462</v>
      </c>
      <c r="F78" s="567" t="s">
        <v>462</v>
      </c>
      <c r="G78" s="492">
        <f t="shared" si="2"/>
        <v>10834.66</v>
      </c>
      <c r="H78" s="500"/>
      <c r="I78" s="257">
        <v>13213</v>
      </c>
      <c r="J78" s="257"/>
      <c r="K78" s="146">
        <f t="shared" si="3"/>
        <v>0.18</v>
      </c>
      <c r="M78" s="257">
        <v>13213</v>
      </c>
    </row>
    <row r="79" spans="1:13" ht="15.75" customHeight="1" x14ac:dyDescent="0.25">
      <c r="A79" s="616" t="s">
        <v>463</v>
      </c>
      <c r="B79" s="491" t="s">
        <v>463</v>
      </c>
      <c r="C79" s="191">
        <v>7269419</v>
      </c>
      <c r="D79" s="567" t="s">
        <v>463</v>
      </c>
      <c r="E79" s="567" t="s">
        <v>463</v>
      </c>
      <c r="F79" s="567" t="s">
        <v>463</v>
      </c>
      <c r="G79" s="492">
        <f t="shared" si="2"/>
        <v>15652.98</v>
      </c>
      <c r="H79" s="500"/>
      <c r="I79" s="257">
        <v>19089</v>
      </c>
      <c r="J79" s="257"/>
      <c r="K79" s="146">
        <f t="shared" si="3"/>
        <v>0.18</v>
      </c>
      <c r="M79" s="257">
        <v>19089</v>
      </c>
    </row>
    <row r="80" spans="1:13" ht="15.75" customHeight="1" thickBot="1" x14ac:dyDescent="0.3">
      <c r="A80" s="616" t="s">
        <v>464</v>
      </c>
      <c r="B80" s="491" t="s">
        <v>464</v>
      </c>
      <c r="C80" s="191">
        <v>7269424</v>
      </c>
      <c r="D80" s="567" t="s">
        <v>464</v>
      </c>
      <c r="E80" s="567" t="s">
        <v>464</v>
      </c>
      <c r="F80" s="567" t="s">
        <v>464</v>
      </c>
      <c r="G80" s="492">
        <f t="shared" si="2"/>
        <v>15243.8</v>
      </c>
      <c r="H80" s="500"/>
      <c r="I80" s="258">
        <v>18590</v>
      </c>
      <c r="J80" s="258"/>
      <c r="K80" s="146">
        <f t="shared" si="3"/>
        <v>0.18</v>
      </c>
      <c r="M80" s="258">
        <v>18590</v>
      </c>
    </row>
    <row r="81" hidden="1" x14ac:dyDescent="0.25"/>
    <row r="82" hidden="1" x14ac:dyDescent="0.25"/>
  </sheetData>
  <mergeCells count="184">
    <mergeCell ref="A77:B77"/>
    <mergeCell ref="D77:F77"/>
    <mergeCell ref="G77:H77"/>
    <mergeCell ref="A78:B78"/>
    <mergeCell ref="D78:F78"/>
    <mergeCell ref="G78:H78"/>
    <mergeCell ref="A80:B80"/>
    <mergeCell ref="D80:F80"/>
    <mergeCell ref="G80:H80"/>
    <mergeCell ref="A79:B79"/>
    <mergeCell ref="D79:F79"/>
    <mergeCell ref="G79:H79"/>
    <mergeCell ref="A76:B76"/>
    <mergeCell ref="D76:F76"/>
    <mergeCell ref="G76:H76"/>
    <mergeCell ref="A74:B74"/>
    <mergeCell ref="D74:F74"/>
    <mergeCell ref="G74:H74"/>
    <mergeCell ref="A75:B75"/>
    <mergeCell ref="D75:F75"/>
    <mergeCell ref="G75:H75"/>
    <mergeCell ref="A72:B72"/>
    <mergeCell ref="D72:F72"/>
    <mergeCell ref="G72:H72"/>
    <mergeCell ref="A73:B73"/>
    <mergeCell ref="D73:F73"/>
    <mergeCell ref="G73:H73"/>
    <mergeCell ref="A70:B70"/>
    <mergeCell ref="D70:F70"/>
    <mergeCell ref="G70:H70"/>
    <mergeCell ref="A71:B71"/>
    <mergeCell ref="D71:F71"/>
    <mergeCell ref="G71:H71"/>
    <mergeCell ref="A68:B68"/>
    <mergeCell ref="D68:F68"/>
    <mergeCell ref="G68:H68"/>
    <mergeCell ref="A69:B69"/>
    <mergeCell ref="D69:F69"/>
    <mergeCell ref="G69:H69"/>
    <mergeCell ref="A66:B66"/>
    <mergeCell ref="D66:F66"/>
    <mergeCell ref="G66:H66"/>
    <mergeCell ref="A67:B67"/>
    <mergeCell ref="D67:F67"/>
    <mergeCell ref="G67:H67"/>
    <mergeCell ref="A65:B65"/>
    <mergeCell ref="D65:F65"/>
    <mergeCell ref="G65:H65"/>
    <mergeCell ref="A60:B60"/>
    <mergeCell ref="D60:F60"/>
    <mergeCell ref="G60:H60"/>
    <mergeCell ref="A63:B63"/>
    <mergeCell ref="D63:F63"/>
    <mergeCell ref="G63:H63"/>
    <mergeCell ref="A64:B64"/>
    <mergeCell ref="D64:F64"/>
    <mergeCell ref="G64:H64"/>
    <mergeCell ref="A61:B61"/>
    <mergeCell ref="D61:F61"/>
    <mergeCell ref="G61:H61"/>
    <mergeCell ref="A62:B62"/>
    <mergeCell ref="D62:F62"/>
    <mergeCell ref="G62:H62"/>
    <mergeCell ref="A59:B59"/>
    <mergeCell ref="D59:F59"/>
    <mergeCell ref="G59:H59"/>
    <mergeCell ref="A55:B55"/>
    <mergeCell ref="D55:F55"/>
    <mergeCell ref="G55:H55"/>
    <mergeCell ref="A53:B53"/>
    <mergeCell ref="D53:F53"/>
    <mergeCell ref="G53:H53"/>
    <mergeCell ref="A54:B54"/>
    <mergeCell ref="D54:F54"/>
    <mergeCell ref="G54:H54"/>
    <mergeCell ref="A57:B57"/>
    <mergeCell ref="D57:F57"/>
    <mergeCell ref="G57:H57"/>
    <mergeCell ref="A58:B58"/>
    <mergeCell ref="D58:F58"/>
    <mergeCell ref="G58:H58"/>
    <mergeCell ref="A56:B56"/>
    <mergeCell ref="D56:F56"/>
    <mergeCell ref="G56:H56"/>
    <mergeCell ref="A50:B51"/>
    <mergeCell ref="C50:C51"/>
    <mergeCell ref="D50:F51"/>
    <mergeCell ref="G50:H51"/>
    <mergeCell ref="A52:B52"/>
    <mergeCell ref="D52:F52"/>
    <mergeCell ref="G52:H52"/>
    <mergeCell ref="D42:F42"/>
    <mergeCell ref="G42:H42"/>
    <mergeCell ref="I42:J42"/>
    <mergeCell ref="D43:F43"/>
    <mergeCell ref="G43:H43"/>
    <mergeCell ref="I43:J43"/>
    <mergeCell ref="D40:F40"/>
    <mergeCell ref="G40:H40"/>
    <mergeCell ref="I40:J40"/>
    <mergeCell ref="D41:F41"/>
    <mergeCell ref="G41:H41"/>
    <mergeCell ref="I41:J41"/>
    <mergeCell ref="D38:F38"/>
    <mergeCell ref="G38:H38"/>
    <mergeCell ref="I38:J38"/>
    <mergeCell ref="D39:F39"/>
    <mergeCell ref="G39:H39"/>
    <mergeCell ref="I39:J39"/>
    <mergeCell ref="D36:F36"/>
    <mergeCell ref="G36:H36"/>
    <mergeCell ref="I36:J36"/>
    <mergeCell ref="D37:F37"/>
    <mergeCell ref="G37:H37"/>
    <mergeCell ref="I37:J37"/>
    <mergeCell ref="D34:F34"/>
    <mergeCell ref="G34:H34"/>
    <mergeCell ref="I34:J34"/>
    <mergeCell ref="D35:F35"/>
    <mergeCell ref="G35:H35"/>
    <mergeCell ref="I35:J35"/>
    <mergeCell ref="G31:H31"/>
    <mergeCell ref="I31:J31"/>
    <mergeCell ref="G32:H32"/>
    <mergeCell ref="I32:J32"/>
    <mergeCell ref="D33:F33"/>
    <mergeCell ref="G33:H33"/>
    <mergeCell ref="I33:J33"/>
    <mergeCell ref="A21:C21"/>
    <mergeCell ref="E21:H21"/>
    <mergeCell ref="D29:F29"/>
    <mergeCell ref="G29:H29"/>
    <mergeCell ref="I29:J29"/>
    <mergeCell ref="D30:F30"/>
    <mergeCell ref="G30:H30"/>
    <mergeCell ref="I30:J30"/>
    <mergeCell ref="G26:H26"/>
    <mergeCell ref="I26:J26"/>
    <mergeCell ref="D27:F27"/>
    <mergeCell ref="G27:H27"/>
    <mergeCell ref="I27:J27"/>
    <mergeCell ref="D28:F28"/>
    <mergeCell ref="G28:H28"/>
    <mergeCell ref="I28:J28"/>
    <mergeCell ref="A29:B29"/>
    <mergeCell ref="D1:H2"/>
    <mergeCell ref="D4:H4"/>
    <mergeCell ref="D6:H6"/>
    <mergeCell ref="A8:C8"/>
    <mergeCell ref="D8:E8"/>
    <mergeCell ref="G8:H8"/>
    <mergeCell ref="A14:D14"/>
    <mergeCell ref="A15:C15"/>
    <mergeCell ref="E15:H15"/>
    <mergeCell ref="A11:C11"/>
    <mergeCell ref="D11:E11"/>
    <mergeCell ref="G11:H11"/>
    <mergeCell ref="A12:C12"/>
    <mergeCell ref="D12:E12"/>
    <mergeCell ref="G12:H12"/>
    <mergeCell ref="A38:B38"/>
    <mergeCell ref="A41:B41"/>
    <mergeCell ref="A9:C9"/>
    <mergeCell ref="D9:E9"/>
    <mergeCell ref="G9:H9"/>
    <mergeCell ref="A10:C10"/>
    <mergeCell ref="D10:E10"/>
    <mergeCell ref="G10:H10"/>
    <mergeCell ref="A16:C16"/>
    <mergeCell ref="E16:H16"/>
    <mergeCell ref="A17:C17"/>
    <mergeCell ref="E17:H17"/>
    <mergeCell ref="A23:D23"/>
    <mergeCell ref="E23:F23"/>
    <mergeCell ref="G23:H23"/>
    <mergeCell ref="A24:B25"/>
    <mergeCell ref="C24:C25"/>
    <mergeCell ref="D24:F25"/>
    <mergeCell ref="G24:H25"/>
    <mergeCell ref="E18:H18"/>
    <mergeCell ref="A19:C19"/>
    <mergeCell ref="E19:H19"/>
    <mergeCell ref="A20:C20"/>
    <mergeCell ref="E20:H20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 xml:space="preserve">&amp;CDoosan Infracore Construction Equipment 
2905 Shawnee Industrial Way Suwanee, GA 30024 USA 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85"/>
  <sheetViews>
    <sheetView view="pageLayout" zoomScaleNormal="100" workbookViewId="0">
      <selection activeCell="F20" sqref="F20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8" customWidth="1"/>
    <col min="7" max="7" width="5.85546875" customWidth="1"/>
    <col min="8" max="8" width="6.7109375" customWidth="1"/>
    <col min="9" max="11" width="9.140625" hidden="1" customWidth="1"/>
  </cols>
  <sheetData>
    <row r="1" spans="1:8" x14ac:dyDescent="0.25">
      <c r="A1" t="s">
        <v>443</v>
      </c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3.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6.5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594" t="s">
        <v>172</v>
      </c>
      <c r="B8" s="595"/>
      <c r="C8" s="595"/>
      <c r="D8" s="595" t="s">
        <v>173</v>
      </c>
      <c r="E8" s="595"/>
      <c r="F8" s="238" t="s">
        <v>174</v>
      </c>
      <c r="G8" s="596" t="s">
        <v>751</v>
      </c>
      <c r="H8" s="597"/>
    </row>
    <row r="9" spans="1:8" x14ac:dyDescent="0.25">
      <c r="A9" s="617" t="s">
        <v>1280</v>
      </c>
      <c r="B9" s="561" t="s">
        <v>1280</v>
      </c>
      <c r="C9" s="562" t="s">
        <v>1280</v>
      </c>
      <c r="D9" s="428" t="s">
        <v>775</v>
      </c>
      <c r="E9" s="428"/>
      <c r="F9" s="158">
        <f xml:space="preserve"> 'Price Index'!G10:G10</f>
        <v>0.18</v>
      </c>
      <c r="G9" s="585">
        <f>SUM('Price Index'!F27-'Price Index'!F27*'Price Index'!G10)</f>
        <v>138564.42000000001</v>
      </c>
      <c r="H9" s="586"/>
    </row>
    <row r="10" spans="1:8" ht="15.75" thickBot="1" x14ac:dyDescent="0.3">
      <c r="A10" s="618" t="s">
        <v>1258</v>
      </c>
      <c r="B10" s="619" t="s">
        <v>1258</v>
      </c>
      <c r="C10" s="620" t="s">
        <v>1258</v>
      </c>
      <c r="D10" s="447" t="s">
        <v>776</v>
      </c>
      <c r="E10" s="447"/>
      <c r="F10" s="132">
        <f xml:space="preserve"> 'Price Index'!G10:G10</f>
        <v>0.18</v>
      </c>
      <c r="G10" s="448">
        <f>SUM('Price Index'!F28-'Price Index'!F28*'Price Index'!G11)</f>
        <v>140406.304</v>
      </c>
      <c r="H10" s="449"/>
    </row>
    <row r="11" spans="1:8" ht="15.75" thickBot="1" x14ac:dyDescent="0.3"/>
    <row r="12" spans="1:8" ht="15.75" x14ac:dyDescent="0.25">
      <c r="A12" s="436" t="s">
        <v>175</v>
      </c>
      <c r="B12" s="437"/>
      <c r="C12" s="437"/>
      <c r="D12" s="437"/>
      <c r="E12" s="130"/>
      <c r="F12" s="130"/>
      <c r="G12" s="130"/>
      <c r="H12" s="131"/>
    </row>
    <row r="13" spans="1:8" x14ac:dyDescent="0.25">
      <c r="A13" s="438" t="s">
        <v>715</v>
      </c>
      <c r="B13" s="439"/>
      <c r="C13" s="439"/>
      <c r="D13" s="181"/>
      <c r="E13" s="440" t="s">
        <v>276</v>
      </c>
      <c r="F13" s="440"/>
      <c r="G13" s="440"/>
      <c r="H13" s="441"/>
    </row>
    <row r="14" spans="1:8" x14ac:dyDescent="0.25">
      <c r="A14" s="442" t="s">
        <v>270</v>
      </c>
      <c r="B14" s="443"/>
      <c r="C14" s="443"/>
      <c r="D14" s="136"/>
      <c r="E14" s="444" t="s">
        <v>277</v>
      </c>
      <c r="F14" s="444"/>
      <c r="G14" s="444"/>
      <c r="H14" s="445"/>
    </row>
    <row r="15" spans="1:8" x14ac:dyDescent="0.25">
      <c r="A15" s="442" t="s">
        <v>271</v>
      </c>
      <c r="B15" s="443"/>
      <c r="C15" s="443"/>
      <c r="D15" s="181"/>
      <c r="E15" s="444" t="s">
        <v>614</v>
      </c>
      <c r="F15" s="444"/>
      <c r="G15" s="444"/>
      <c r="H15" s="445"/>
    </row>
    <row r="16" spans="1:8" x14ac:dyDescent="0.25">
      <c r="A16" s="180" t="s">
        <v>298</v>
      </c>
      <c r="B16" s="181"/>
      <c r="C16" s="181"/>
      <c r="D16" s="138"/>
      <c r="E16" s="444" t="s">
        <v>300</v>
      </c>
      <c r="F16" s="444"/>
      <c r="G16" s="444"/>
      <c r="H16" s="445"/>
    </row>
    <row r="17" spans="1:12" x14ac:dyDescent="0.25">
      <c r="A17" s="442" t="s">
        <v>273</v>
      </c>
      <c r="B17" s="443"/>
      <c r="C17" s="443"/>
      <c r="D17" s="136"/>
      <c r="E17" s="444" t="s">
        <v>279</v>
      </c>
      <c r="F17" s="444"/>
      <c r="G17" s="444"/>
      <c r="H17" s="445"/>
    </row>
    <row r="18" spans="1:12" x14ac:dyDescent="0.25">
      <c r="A18" s="442" t="s">
        <v>274</v>
      </c>
      <c r="B18" s="443"/>
      <c r="C18" s="443"/>
      <c r="D18" s="138"/>
      <c r="E18" s="444" t="s">
        <v>280</v>
      </c>
      <c r="F18" s="444"/>
      <c r="G18" s="444"/>
      <c r="H18" s="445"/>
    </row>
    <row r="19" spans="1:12" ht="15.75" thickBot="1" x14ac:dyDescent="0.3">
      <c r="A19" s="465" t="s">
        <v>275</v>
      </c>
      <c r="B19" s="466"/>
      <c r="C19" s="466"/>
      <c r="D19" s="139"/>
      <c r="E19" s="467" t="s">
        <v>281</v>
      </c>
      <c r="F19" s="467"/>
      <c r="G19" s="467"/>
      <c r="H19" s="468"/>
    </row>
    <row r="20" spans="1:12" x14ac:dyDescent="0.25">
      <c r="A20" s="123"/>
      <c r="B20" s="123"/>
      <c r="C20" s="123"/>
      <c r="D20" s="123"/>
      <c r="E20" s="123"/>
      <c r="F20" s="128"/>
      <c r="G20" s="124"/>
      <c r="H20" s="124"/>
    </row>
    <row r="21" spans="1:12" ht="15.75" thickBot="1" x14ac:dyDescent="0.3">
      <c r="A21" s="450"/>
      <c r="B21" s="450"/>
      <c r="C21" s="450"/>
      <c r="D21" s="450"/>
      <c r="E21" s="450"/>
      <c r="F21" s="450"/>
      <c r="G21" s="450"/>
      <c r="H21" s="450"/>
    </row>
    <row r="22" spans="1:12" ht="15" customHeight="1" x14ac:dyDescent="0.25">
      <c r="A22" s="451" t="s">
        <v>205</v>
      </c>
      <c r="B22" s="452"/>
      <c r="C22" s="455" t="s">
        <v>234</v>
      </c>
      <c r="D22" s="457" t="s">
        <v>172</v>
      </c>
      <c r="E22" s="458"/>
      <c r="F22" s="452"/>
      <c r="G22" s="587" t="s">
        <v>751</v>
      </c>
      <c r="H22" s="588"/>
    </row>
    <row r="23" spans="1:12" ht="21" customHeight="1" thickBot="1" x14ac:dyDescent="0.3">
      <c r="A23" s="538"/>
      <c r="B23" s="539"/>
      <c r="C23" s="540"/>
      <c r="D23" s="541"/>
      <c r="E23" s="542"/>
      <c r="F23" s="539"/>
      <c r="G23" s="589"/>
      <c r="H23" s="590"/>
    </row>
    <row r="24" spans="1:12" ht="15.75" hidden="1" thickBot="1" x14ac:dyDescent="0.3">
      <c r="A24" s="212" t="s">
        <v>207</v>
      </c>
      <c r="B24" s="213"/>
      <c r="C24" s="213" t="s">
        <v>177</v>
      </c>
      <c r="D24" s="621" t="s">
        <v>178</v>
      </c>
      <c r="E24" s="621"/>
      <c r="F24" s="621"/>
      <c r="G24" s="622">
        <f>SUM(I24-I24*K25)</f>
        <v>1640</v>
      </c>
      <c r="H24" s="623"/>
      <c r="I24" s="507">
        <v>2000</v>
      </c>
      <c r="J24" s="508"/>
      <c r="K24" s="146">
        <f xml:space="preserve"> F9</f>
        <v>0.18</v>
      </c>
    </row>
    <row r="25" spans="1:12" x14ac:dyDescent="0.25">
      <c r="A25" s="628" t="s">
        <v>727</v>
      </c>
      <c r="B25" s="629" t="s">
        <v>727</v>
      </c>
      <c r="C25" s="240" t="s">
        <v>179</v>
      </c>
      <c r="D25" s="625" t="s">
        <v>180</v>
      </c>
      <c r="E25" s="626" t="s">
        <v>180</v>
      </c>
      <c r="F25" s="627" t="s">
        <v>180</v>
      </c>
      <c r="G25" s="624">
        <f>SUM(I25-I25*K25)</f>
        <v>1914.7</v>
      </c>
      <c r="H25" s="470"/>
      <c r="I25" s="637">
        <v>2335</v>
      </c>
      <c r="J25" s="599">
        <v>2335</v>
      </c>
      <c r="K25" s="146">
        <f xml:space="preserve"> K24</f>
        <v>0.18</v>
      </c>
    </row>
    <row r="26" spans="1:12" x14ac:dyDescent="0.25">
      <c r="A26" s="536" t="s">
        <v>728</v>
      </c>
      <c r="B26" s="537"/>
      <c r="C26" s="230" t="s">
        <v>449</v>
      </c>
      <c r="D26" s="471" t="s">
        <v>773</v>
      </c>
      <c r="E26" s="472" t="s">
        <v>773</v>
      </c>
      <c r="F26" s="473" t="s">
        <v>773</v>
      </c>
      <c r="G26" s="523">
        <f>SUM(I26-I26*K26)</f>
        <v>5280.8</v>
      </c>
      <c r="H26" s="524"/>
      <c r="I26" s="507">
        <v>6440</v>
      </c>
      <c r="J26" s="508">
        <v>6440</v>
      </c>
      <c r="K26" s="146">
        <f xml:space="preserve"> K25</f>
        <v>0.18</v>
      </c>
    </row>
    <row r="27" spans="1:12" x14ac:dyDescent="0.25">
      <c r="A27" s="536" t="s">
        <v>728</v>
      </c>
      <c r="B27" s="537"/>
      <c r="C27" s="230" t="s">
        <v>236</v>
      </c>
      <c r="D27" s="471" t="s">
        <v>730</v>
      </c>
      <c r="E27" s="472" t="s">
        <v>730</v>
      </c>
      <c r="F27" s="473" t="s">
        <v>730</v>
      </c>
      <c r="G27" s="523">
        <f t="shared" ref="G27:G38" si="0">SUM(I27-I27*K27)</f>
        <v>6027</v>
      </c>
      <c r="H27" s="524"/>
      <c r="I27" s="598">
        <v>7350</v>
      </c>
      <c r="J27" s="599">
        <v>7350</v>
      </c>
      <c r="K27" s="146">
        <f t="shared" ref="K27:K37" si="1" xml:space="preserve"> K26</f>
        <v>0.18</v>
      </c>
    </row>
    <row r="28" spans="1:12" x14ac:dyDescent="0.25">
      <c r="A28" s="536" t="s">
        <v>728</v>
      </c>
      <c r="B28" s="537"/>
      <c r="C28" s="230" t="s">
        <v>445</v>
      </c>
      <c r="D28" s="471" t="s">
        <v>184</v>
      </c>
      <c r="E28" s="472" t="s">
        <v>184</v>
      </c>
      <c r="F28" s="473" t="s">
        <v>184</v>
      </c>
      <c r="G28" s="523">
        <f t="shared" si="0"/>
        <v>1820.4</v>
      </c>
      <c r="H28" s="524"/>
      <c r="I28" s="507">
        <v>2220</v>
      </c>
      <c r="J28" s="508">
        <v>2220</v>
      </c>
      <c r="K28" s="146">
        <f t="shared" si="1"/>
        <v>0.18</v>
      </c>
    </row>
    <row r="29" spans="1:12" x14ac:dyDescent="0.25">
      <c r="A29" s="210" t="s">
        <v>731</v>
      </c>
      <c r="B29" s="200"/>
      <c r="C29" s="230" t="s">
        <v>185</v>
      </c>
      <c r="D29" s="471" t="s">
        <v>758</v>
      </c>
      <c r="E29" s="472" t="s">
        <v>758</v>
      </c>
      <c r="F29" s="473" t="s">
        <v>758</v>
      </c>
      <c r="G29" s="523">
        <f t="shared" si="0"/>
        <v>1869.6</v>
      </c>
      <c r="H29" s="524"/>
      <c r="I29" s="507">
        <v>2280</v>
      </c>
      <c r="J29" s="508">
        <v>2280</v>
      </c>
      <c r="K29" s="146">
        <f t="shared" si="1"/>
        <v>0.18</v>
      </c>
      <c r="L29" s="149"/>
    </row>
    <row r="30" spans="1:12" x14ac:dyDescent="0.25">
      <c r="A30" s="210" t="s">
        <v>732</v>
      </c>
      <c r="B30" s="200"/>
      <c r="C30" s="230" t="s">
        <v>187</v>
      </c>
      <c r="D30" s="471" t="s">
        <v>188</v>
      </c>
      <c r="E30" s="472" t="s">
        <v>188</v>
      </c>
      <c r="F30" s="473" t="s">
        <v>188</v>
      </c>
      <c r="G30" s="523">
        <f t="shared" si="0"/>
        <v>1369.4</v>
      </c>
      <c r="H30" s="524"/>
      <c r="I30" s="598">
        <v>1670</v>
      </c>
      <c r="J30" s="599">
        <v>1670</v>
      </c>
      <c r="K30" s="146">
        <f t="shared" si="1"/>
        <v>0.18</v>
      </c>
      <c r="L30" s="149"/>
    </row>
    <row r="31" spans="1:12" x14ac:dyDescent="0.25">
      <c r="A31" s="210" t="s">
        <v>189</v>
      </c>
      <c r="B31" s="200"/>
      <c r="C31" s="230" t="s">
        <v>190</v>
      </c>
      <c r="D31" s="471" t="s">
        <v>189</v>
      </c>
      <c r="E31" s="472" t="s">
        <v>189</v>
      </c>
      <c r="F31" s="473" t="s">
        <v>189</v>
      </c>
      <c r="G31" s="523">
        <f t="shared" si="0"/>
        <v>2706</v>
      </c>
      <c r="H31" s="524"/>
      <c r="I31" s="507">
        <v>3300</v>
      </c>
      <c r="J31" s="508">
        <v>3300</v>
      </c>
      <c r="K31" s="146">
        <f t="shared" si="1"/>
        <v>0.18</v>
      </c>
      <c r="L31" s="149"/>
    </row>
    <row r="32" spans="1:12" x14ac:dyDescent="0.25">
      <c r="A32" s="210" t="s">
        <v>733</v>
      </c>
      <c r="B32" s="200"/>
      <c r="C32" s="230" t="s">
        <v>191</v>
      </c>
      <c r="D32" s="471" t="s">
        <v>759</v>
      </c>
      <c r="E32" s="472" t="s">
        <v>759</v>
      </c>
      <c r="F32" s="473" t="s">
        <v>759</v>
      </c>
      <c r="G32" s="523">
        <f t="shared" si="0"/>
        <v>2870</v>
      </c>
      <c r="H32" s="524"/>
      <c r="I32" s="598">
        <v>3500</v>
      </c>
      <c r="J32" s="599">
        <v>3500</v>
      </c>
      <c r="K32" s="146">
        <f t="shared" si="1"/>
        <v>0.18</v>
      </c>
      <c r="L32" s="149"/>
    </row>
    <row r="33" spans="1:12" x14ac:dyDescent="0.25">
      <c r="A33" s="536" t="s">
        <v>735</v>
      </c>
      <c r="B33" s="537"/>
      <c r="C33" s="230" t="s">
        <v>195</v>
      </c>
      <c r="D33" s="471" t="s">
        <v>196</v>
      </c>
      <c r="E33" s="472" t="s">
        <v>196</v>
      </c>
      <c r="F33" s="473" t="s">
        <v>196</v>
      </c>
      <c r="G33" s="523">
        <f t="shared" si="0"/>
        <v>287</v>
      </c>
      <c r="H33" s="524"/>
      <c r="I33" s="507">
        <v>350</v>
      </c>
      <c r="J33" s="508">
        <v>350</v>
      </c>
      <c r="K33" s="146">
        <f t="shared" si="1"/>
        <v>0.18</v>
      </c>
      <c r="L33" s="149"/>
    </row>
    <row r="34" spans="1:12" ht="14.25" customHeight="1" x14ac:dyDescent="0.25">
      <c r="A34" s="536" t="s">
        <v>197</v>
      </c>
      <c r="B34" s="537" t="s">
        <v>197</v>
      </c>
      <c r="C34" s="230" t="s">
        <v>198</v>
      </c>
      <c r="D34" s="471" t="s">
        <v>197</v>
      </c>
      <c r="E34" s="472" t="s">
        <v>197</v>
      </c>
      <c r="F34" s="473" t="s">
        <v>197</v>
      </c>
      <c r="G34" s="523">
        <f t="shared" si="0"/>
        <v>225.5</v>
      </c>
      <c r="H34" s="524"/>
      <c r="I34" s="598">
        <v>275</v>
      </c>
      <c r="J34" s="599">
        <v>275</v>
      </c>
      <c r="K34" s="146">
        <f t="shared" si="1"/>
        <v>0.18</v>
      </c>
      <c r="L34" s="149"/>
    </row>
    <row r="35" spans="1:12" x14ac:dyDescent="0.25">
      <c r="A35" s="210" t="s">
        <v>736</v>
      </c>
      <c r="B35" s="200"/>
      <c r="C35" s="230" t="s">
        <v>489</v>
      </c>
      <c r="D35" s="471" t="s">
        <v>490</v>
      </c>
      <c r="E35" s="472" t="s">
        <v>490</v>
      </c>
      <c r="F35" s="473" t="s">
        <v>490</v>
      </c>
      <c r="G35" s="523">
        <f t="shared" si="0"/>
        <v>442.8</v>
      </c>
      <c r="H35" s="524"/>
      <c r="I35" s="507">
        <v>540</v>
      </c>
      <c r="J35" s="508">
        <v>540</v>
      </c>
      <c r="K35" s="146">
        <f t="shared" si="1"/>
        <v>0.18</v>
      </c>
      <c r="L35" s="149"/>
    </row>
    <row r="36" spans="1:12" x14ac:dyDescent="0.25">
      <c r="A36" s="536" t="s">
        <v>737</v>
      </c>
      <c r="B36" s="537" t="s">
        <v>737</v>
      </c>
      <c r="C36" s="230" t="s">
        <v>201</v>
      </c>
      <c r="D36" s="471" t="s">
        <v>202</v>
      </c>
      <c r="E36" s="472" t="s">
        <v>202</v>
      </c>
      <c r="F36" s="473" t="s">
        <v>202</v>
      </c>
      <c r="G36" s="523">
        <f t="shared" si="0"/>
        <v>1271</v>
      </c>
      <c r="H36" s="524"/>
      <c r="I36" s="598">
        <v>1550</v>
      </c>
      <c r="J36" s="599">
        <v>1550</v>
      </c>
      <c r="K36" s="146">
        <f t="shared" si="1"/>
        <v>0.18</v>
      </c>
      <c r="L36" s="149"/>
    </row>
    <row r="37" spans="1:12" ht="15" hidden="1" customHeight="1" x14ac:dyDescent="0.25">
      <c r="A37" s="210" t="s">
        <v>738</v>
      </c>
      <c r="B37" s="200" t="s">
        <v>738</v>
      </c>
      <c r="C37" s="230" t="s">
        <v>203</v>
      </c>
      <c r="D37" s="471" t="s">
        <v>760</v>
      </c>
      <c r="E37" s="472" t="s">
        <v>760</v>
      </c>
      <c r="F37" s="473" t="s">
        <v>760</v>
      </c>
      <c r="G37" s="523">
        <f t="shared" si="0"/>
        <v>176.3</v>
      </c>
      <c r="H37" s="524"/>
      <c r="I37" s="507">
        <v>215</v>
      </c>
      <c r="J37" s="508">
        <v>215</v>
      </c>
      <c r="K37" s="146">
        <f t="shared" si="1"/>
        <v>0.18</v>
      </c>
      <c r="L37" s="149"/>
    </row>
    <row r="38" spans="1:12" ht="15.75" thickBot="1" x14ac:dyDescent="0.3">
      <c r="A38" s="266" t="s">
        <v>774</v>
      </c>
      <c r="B38" s="267"/>
      <c r="C38" s="237">
        <v>110</v>
      </c>
      <c r="D38" s="630" t="s">
        <v>492</v>
      </c>
      <c r="E38" s="631" t="s">
        <v>492</v>
      </c>
      <c r="F38" s="632" t="s">
        <v>492</v>
      </c>
      <c r="G38" s="526">
        <f t="shared" si="0"/>
        <v>344.4</v>
      </c>
      <c r="H38" s="527"/>
      <c r="I38" s="474">
        <v>420</v>
      </c>
      <c r="J38" s="475">
        <v>420</v>
      </c>
      <c r="K38" s="146">
        <f xml:space="preserve"> K37</f>
        <v>0.18</v>
      </c>
      <c r="L38" s="149"/>
    </row>
    <row r="39" spans="1:12" x14ac:dyDescent="0.25">
      <c r="A39" s="195"/>
      <c r="B39" s="195"/>
      <c r="C39" s="195"/>
      <c r="D39" s="195"/>
      <c r="E39" s="195"/>
      <c r="F39" s="195"/>
      <c r="G39" s="193"/>
      <c r="H39" s="193"/>
      <c r="I39" s="146"/>
      <c r="J39" s="149"/>
    </row>
    <row r="40" spans="1:12" x14ac:dyDescent="0.25">
      <c r="A40" s="195"/>
      <c r="B40" s="195"/>
      <c r="C40" s="195"/>
      <c r="D40" s="195"/>
      <c r="E40" s="195"/>
      <c r="F40" s="195"/>
      <c r="G40" s="193"/>
      <c r="H40" s="193"/>
      <c r="I40" s="146"/>
      <c r="J40" s="149"/>
    </row>
    <row r="41" spans="1:12" x14ac:dyDescent="0.25">
      <c r="A41" s="195"/>
      <c r="B41" s="195"/>
      <c r="C41" s="195"/>
      <c r="D41" s="195"/>
      <c r="E41" s="195"/>
      <c r="F41" s="195"/>
      <c r="G41" s="193"/>
      <c r="H41" s="193"/>
      <c r="I41" s="146"/>
      <c r="J41" s="149"/>
    </row>
    <row r="42" spans="1:12" x14ac:dyDescent="0.25">
      <c r="A42" s="195"/>
      <c r="B42" s="195"/>
      <c r="C42" s="195"/>
      <c r="D42" s="195"/>
      <c r="E42" s="195"/>
      <c r="F42" s="195"/>
      <c r="G42" s="193"/>
      <c r="H42" s="193"/>
      <c r="I42" s="146"/>
      <c r="J42" s="149"/>
    </row>
    <row r="43" spans="1:12" x14ac:dyDescent="0.25">
      <c r="A43" s="195"/>
      <c r="B43" s="195"/>
      <c r="C43" s="195"/>
      <c r="D43" s="195"/>
      <c r="E43" s="195"/>
      <c r="F43" s="195"/>
      <c r="G43" s="193"/>
      <c r="H43" s="193"/>
      <c r="I43" s="146"/>
      <c r="J43" s="149"/>
    </row>
    <row r="44" spans="1:12" x14ac:dyDescent="0.25">
      <c r="A44" s="195"/>
      <c r="B44" s="195"/>
      <c r="C44" s="195"/>
      <c r="D44" s="195"/>
      <c r="E44" s="195"/>
      <c r="F44" s="195"/>
      <c r="G44" s="193"/>
      <c r="H44" s="193"/>
      <c r="I44" s="146"/>
      <c r="J44" s="149"/>
    </row>
    <row r="45" spans="1:12" x14ac:dyDescent="0.25">
      <c r="A45" s="195"/>
      <c r="B45" s="195"/>
      <c r="C45" s="195"/>
      <c r="D45" s="195"/>
      <c r="E45" s="195"/>
      <c r="F45" s="195"/>
      <c r="G45" s="193"/>
      <c r="H45" s="193"/>
      <c r="I45" s="146"/>
      <c r="J45" s="149"/>
    </row>
    <row r="46" spans="1:12" x14ac:dyDescent="0.25">
      <c r="A46" s="195"/>
      <c r="B46" s="195"/>
      <c r="C46" s="195"/>
      <c r="D46" s="195"/>
      <c r="E46" s="195"/>
      <c r="F46" s="195"/>
      <c r="G46" s="193"/>
      <c r="H46" s="193"/>
      <c r="I46" s="146"/>
      <c r="J46" s="149"/>
    </row>
    <row r="47" spans="1:12" x14ac:dyDescent="0.25">
      <c r="A47" s="195"/>
      <c r="B47" s="195"/>
      <c r="C47" s="195"/>
      <c r="D47" s="195"/>
      <c r="E47" s="195"/>
      <c r="F47" s="195"/>
      <c r="G47" s="193"/>
      <c r="H47" s="193"/>
      <c r="I47" s="146"/>
      <c r="J47" s="149"/>
    </row>
    <row r="48" spans="1:12" x14ac:dyDescent="0.25">
      <c r="A48" s="195"/>
      <c r="B48" s="195"/>
      <c r="C48" s="195"/>
      <c r="D48" s="195"/>
      <c r="E48" s="195"/>
      <c r="F48" s="195"/>
      <c r="G48" s="193"/>
      <c r="H48" s="193"/>
      <c r="I48" s="146"/>
      <c r="J48" s="149"/>
    </row>
    <row r="49" spans="1:12" ht="15.75" thickBot="1" x14ac:dyDescent="0.3">
      <c r="K49" s="146"/>
      <c r="L49" s="149"/>
    </row>
    <row r="50" spans="1:12" x14ac:dyDescent="0.25">
      <c r="A50" s="477" t="s">
        <v>227</v>
      </c>
      <c r="B50" s="478"/>
      <c r="C50" s="481" t="s">
        <v>234</v>
      </c>
      <c r="D50" s="483" t="s">
        <v>172</v>
      </c>
      <c r="E50" s="484"/>
      <c r="F50" s="485"/>
      <c r="G50" s="461" t="s">
        <v>751</v>
      </c>
      <c r="H50" s="462"/>
      <c r="L50" s="149"/>
    </row>
    <row r="51" spans="1:12" ht="15.75" thickBot="1" x14ac:dyDescent="0.3">
      <c r="A51" s="479"/>
      <c r="B51" s="480"/>
      <c r="C51" s="482"/>
      <c r="D51" s="486"/>
      <c r="E51" s="487"/>
      <c r="F51" s="488"/>
      <c r="G51" s="534"/>
      <c r="H51" s="535"/>
    </row>
    <row r="52" spans="1:12" x14ac:dyDescent="0.25">
      <c r="A52" s="633" t="s">
        <v>222</v>
      </c>
      <c r="B52" s="634" t="s">
        <v>222</v>
      </c>
      <c r="C52" s="235" t="s">
        <v>221</v>
      </c>
      <c r="D52" s="572" t="s">
        <v>222</v>
      </c>
      <c r="E52" s="572" t="s">
        <v>222</v>
      </c>
      <c r="F52" s="572" t="s">
        <v>222</v>
      </c>
      <c r="G52" s="573">
        <f>SUM(I52-I52*K52)</f>
        <v>104.00059999999999</v>
      </c>
      <c r="H52" s="574"/>
      <c r="I52" s="262">
        <v>126.83</v>
      </c>
      <c r="J52" s="262"/>
      <c r="K52" s="146">
        <f xml:space="preserve"> K38</f>
        <v>0.18</v>
      </c>
    </row>
    <row r="53" spans="1:12" ht="21.6" customHeight="1" x14ac:dyDescent="0.25">
      <c r="A53" s="501" t="s">
        <v>739</v>
      </c>
      <c r="B53" s="490" t="s">
        <v>739</v>
      </c>
      <c r="C53" s="228">
        <v>7203952</v>
      </c>
      <c r="D53" s="567" t="s">
        <v>739</v>
      </c>
      <c r="E53" s="567" t="s">
        <v>739</v>
      </c>
      <c r="F53" s="567" t="s">
        <v>739</v>
      </c>
      <c r="G53" s="492">
        <f>SUM(I53-I53*K53)</f>
        <v>5662.1</v>
      </c>
      <c r="H53" s="500"/>
      <c r="I53" s="257">
        <v>6905</v>
      </c>
      <c r="J53" s="257"/>
      <c r="K53" s="146">
        <f xml:space="preserve"> F9</f>
        <v>0.18</v>
      </c>
    </row>
    <row r="54" spans="1:12" ht="21.6" customHeight="1" x14ac:dyDescent="0.25">
      <c r="A54" s="501" t="s">
        <v>740</v>
      </c>
      <c r="B54" s="490" t="s">
        <v>740</v>
      </c>
      <c r="C54" s="228">
        <v>7225062</v>
      </c>
      <c r="D54" s="567" t="s">
        <v>740</v>
      </c>
      <c r="E54" s="567" t="s">
        <v>740</v>
      </c>
      <c r="F54" s="567" t="s">
        <v>740</v>
      </c>
      <c r="G54" s="492">
        <f>SUM(I54-I54*K54)</f>
        <v>6253.32</v>
      </c>
      <c r="H54" s="500"/>
      <c r="I54" s="257">
        <v>7626</v>
      </c>
      <c r="J54" s="257"/>
      <c r="K54" s="146">
        <f xml:space="preserve"> K53</f>
        <v>0.18</v>
      </c>
    </row>
    <row r="55" spans="1:12" ht="21.6" customHeight="1" x14ac:dyDescent="0.25">
      <c r="A55" s="501" t="s">
        <v>741</v>
      </c>
      <c r="B55" s="490" t="s">
        <v>741</v>
      </c>
      <c r="C55" s="228">
        <v>7235394</v>
      </c>
      <c r="D55" s="567" t="s">
        <v>741</v>
      </c>
      <c r="E55" s="567" t="s">
        <v>741</v>
      </c>
      <c r="F55" s="567" t="s">
        <v>741</v>
      </c>
      <c r="G55" s="492">
        <f t="shared" ref="G55:G75" si="2">SUM(I55-I55*K55)</f>
        <v>7974.5</v>
      </c>
      <c r="H55" s="500"/>
      <c r="I55" s="257">
        <v>9725</v>
      </c>
      <c r="J55" s="257"/>
      <c r="K55" s="146">
        <f t="shared" ref="K55:K81" si="3" xml:space="preserve"> K54</f>
        <v>0.18</v>
      </c>
    </row>
    <row r="56" spans="1:12" ht="21.6" customHeight="1" x14ac:dyDescent="0.25">
      <c r="A56" s="501" t="s">
        <v>742</v>
      </c>
      <c r="B56" s="490" t="s">
        <v>742</v>
      </c>
      <c r="C56" s="228">
        <v>7235397</v>
      </c>
      <c r="D56" s="567" t="s">
        <v>742</v>
      </c>
      <c r="E56" s="567" t="s">
        <v>742</v>
      </c>
      <c r="F56" s="567" t="s">
        <v>742</v>
      </c>
      <c r="G56" s="492">
        <f t="shared" si="2"/>
        <v>7974.5</v>
      </c>
      <c r="H56" s="500"/>
      <c r="I56" s="257">
        <v>9725</v>
      </c>
      <c r="J56" s="257"/>
      <c r="K56" s="146">
        <f t="shared" si="3"/>
        <v>0.18</v>
      </c>
    </row>
    <row r="57" spans="1:12" ht="21.6" customHeight="1" x14ac:dyDescent="0.25">
      <c r="A57" s="501" t="s">
        <v>743</v>
      </c>
      <c r="B57" s="490" t="s">
        <v>743</v>
      </c>
      <c r="C57" s="228">
        <v>7243007</v>
      </c>
      <c r="D57" s="567" t="s">
        <v>743</v>
      </c>
      <c r="E57" s="567" t="s">
        <v>743</v>
      </c>
      <c r="F57" s="567" t="s">
        <v>743</v>
      </c>
      <c r="G57" s="492">
        <f t="shared" si="2"/>
        <v>4264</v>
      </c>
      <c r="H57" s="500"/>
      <c r="I57" s="257">
        <v>5200</v>
      </c>
      <c r="J57" s="257"/>
      <c r="K57" s="146">
        <f t="shared" si="3"/>
        <v>0.18</v>
      </c>
    </row>
    <row r="58" spans="1:12" ht="21.6" customHeight="1" x14ac:dyDescent="0.25">
      <c r="A58" s="501" t="s">
        <v>744</v>
      </c>
      <c r="B58" s="490" t="s">
        <v>744</v>
      </c>
      <c r="C58" s="228">
        <v>7243008</v>
      </c>
      <c r="D58" s="567" t="s">
        <v>744</v>
      </c>
      <c r="E58" s="567" t="s">
        <v>744</v>
      </c>
      <c r="F58" s="567" t="s">
        <v>744</v>
      </c>
      <c r="G58" s="492">
        <f t="shared" si="2"/>
        <v>4510</v>
      </c>
      <c r="H58" s="500"/>
      <c r="I58" s="257">
        <v>5500</v>
      </c>
      <c r="J58" s="257"/>
      <c r="K58" s="146">
        <f t="shared" si="3"/>
        <v>0.18</v>
      </c>
    </row>
    <row r="59" spans="1:12" ht="21.6" customHeight="1" x14ac:dyDescent="0.25">
      <c r="A59" s="501" t="s">
        <v>745</v>
      </c>
      <c r="B59" s="490" t="s">
        <v>745</v>
      </c>
      <c r="C59" s="228">
        <v>7252314</v>
      </c>
      <c r="D59" s="567" t="s">
        <v>745</v>
      </c>
      <c r="E59" s="567" t="s">
        <v>745</v>
      </c>
      <c r="F59" s="567" t="s">
        <v>745</v>
      </c>
      <c r="G59" s="492">
        <f t="shared" si="2"/>
        <v>6253.32</v>
      </c>
      <c r="H59" s="500"/>
      <c r="I59" s="257">
        <v>7626</v>
      </c>
      <c r="J59" s="257"/>
      <c r="K59" s="146">
        <f t="shared" si="3"/>
        <v>0.18</v>
      </c>
    </row>
    <row r="60" spans="1:12" ht="21.6" customHeight="1" x14ac:dyDescent="0.25">
      <c r="A60" s="501" t="s">
        <v>746</v>
      </c>
      <c r="B60" s="490" t="s">
        <v>746</v>
      </c>
      <c r="C60" s="228">
        <v>7252319</v>
      </c>
      <c r="D60" s="567" t="s">
        <v>746</v>
      </c>
      <c r="E60" s="567" t="s">
        <v>746</v>
      </c>
      <c r="F60" s="567" t="s">
        <v>746</v>
      </c>
      <c r="G60" s="492">
        <f t="shared" si="2"/>
        <v>6473.9</v>
      </c>
      <c r="H60" s="500"/>
      <c r="I60" s="257">
        <v>7895</v>
      </c>
      <c r="J60" s="257"/>
      <c r="K60" s="146">
        <f xml:space="preserve"> K59</f>
        <v>0.18</v>
      </c>
    </row>
    <row r="61" spans="1:12" ht="21.6" customHeight="1" x14ac:dyDescent="0.25">
      <c r="A61" s="501" t="s">
        <v>747</v>
      </c>
      <c r="B61" s="490" t="s">
        <v>747</v>
      </c>
      <c r="C61" s="228">
        <v>7252321</v>
      </c>
      <c r="D61" s="567" t="s">
        <v>747</v>
      </c>
      <c r="E61" s="567" t="s">
        <v>747</v>
      </c>
      <c r="F61" s="567" t="s">
        <v>747</v>
      </c>
      <c r="G61" s="492">
        <f t="shared" si="2"/>
        <v>8634.6</v>
      </c>
      <c r="H61" s="500"/>
      <c r="I61" s="257">
        <v>10530</v>
      </c>
      <c r="J61" s="257"/>
      <c r="K61" s="146">
        <f xml:space="preserve"> K58</f>
        <v>0.18</v>
      </c>
    </row>
    <row r="62" spans="1:12" ht="21.6" customHeight="1" x14ac:dyDescent="0.25">
      <c r="A62" s="501" t="s">
        <v>748</v>
      </c>
      <c r="B62" s="490" t="s">
        <v>748</v>
      </c>
      <c r="C62" s="228">
        <v>7252351</v>
      </c>
      <c r="D62" s="567" t="s">
        <v>748</v>
      </c>
      <c r="E62" s="567" t="s">
        <v>748</v>
      </c>
      <c r="F62" s="567" t="s">
        <v>748</v>
      </c>
      <c r="G62" s="492">
        <f t="shared" si="2"/>
        <v>5662.1</v>
      </c>
      <c r="H62" s="500"/>
      <c r="I62" s="257">
        <v>6905</v>
      </c>
      <c r="J62" s="257"/>
      <c r="K62" s="146">
        <f xml:space="preserve"> K59</f>
        <v>0.18</v>
      </c>
    </row>
    <row r="63" spans="1:12" ht="21.6" customHeight="1" x14ac:dyDescent="0.25">
      <c r="A63" s="501" t="s">
        <v>749</v>
      </c>
      <c r="B63" s="490" t="s">
        <v>749</v>
      </c>
      <c r="C63" s="228">
        <v>7252357</v>
      </c>
      <c r="D63" s="567" t="s">
        <v>749</v>
      </c>
      <c r="E63" s="567" t="s">
        <v>749</v>
      </c>
      <c r="F63" s="567" t="s">
        <v>749</v>
      </c>
      <c r="G63" s="492">
        <f t="shared" si="2"/>
        <v>6473.9</v>
      </c>
      <c r="H63" s="500"/>
      <c r="I63" s="257">
        <v>7895</v>
      </c>
      <c r="J63" s="257"/>
      <c r="K63" s="146">
        <f t="shared" si="3"/>
        <v>0.18</v>
      </c>
    </row>
    <row r="64" spans="1:12" ht="21.6" customHeight="1" x14ac:dyDescent="0.25">
      <c r="A64" s="501" t="s">
        <v>750</v>
      </c>
      <c r="B64" s="490" t="s">
        <v>750</v>
      </c>
      <c r="C64" s="228">
        <v>7252359</v>
      </c>
      <c r="D64" s="567" t="s">
        <v>750</v>
      </c>
      <c r="E64" s="567" t="s">
        <v>750</v>
      </c>
      <c r="F64" s="567" t="s">
        <v>750</v>
      </c>
      <c r="G64" s="492">
        <f t="shared" si="2"/>
        <v>8634.6</v>
      </c>
      <c r="H64" s="500"/>
      <c r="I64" s="257">
        <v>10530</v>
      </c>
      <c r="J64" s="257"/>
      <c r="K64" s="146">
        <f t="shared" si="3"/>
        <v>0.18</v>
      </c>
    </row>
    <row r="65" spans="1:11" ht="15" customHeight="1" x14ac:dyDescent="0.25">
      <c r="A65" s="501" t="s">
        <v>454</v>
      </c>
      <c r="B65" s="490" t="s">
        <v>454</v>
      </c>
      <c r="C65" s="228">
        <v>7269336</v>
      </c>
      <c r="D65" s="567" t="s">
        <v>454</v>
      </c>
      <c r="E65" s="567" t="s">
        <v>454</v>
      </c>
      <c r="F65" s="567" t="s">
        <v>454</v>
      </c>
      <c r="G65" s="492">
        <f t="shared" si="2"/>
        <v>9580.06</v>
      </c>
      <c r="H65" s="500"/>
      <c r="I65" s="257">
        <v>11683</v>
      </c>
      <c r="J65" s="257"/>
      <c r="K65" s="146">
        <f t="shared" si="3"/>
        <v>0.18</v>
      </c>
    </row>
    <row r="66" spans="1:11" ht="15" customHeight="1" x14ac:dyDescent="0.25">
      <c r="A66" s="501" t="s">
        <v>455</v>
      </c>
      <c r="B66" s="490" t="s">
        <v>455</v>
      </c>
      <c r="C66" s="228">
        <v>7269340</v>
      </c>
      <c r="D66" s="567" t="s">
        <v>455</v>
      </c>
      <c r="E66" s="567" t="s">
        <v>455</v>
      </c>
      <c r="F66" s="567" t="s">
        <v>455</v>
      </c>
      <c r="G66" s="492">
        <f t="shared" si="2"/>
        <v>8099.14</v>
      </c>
      <c r="H66" s="500"/>
      <c r="I66" s="257">
        <v>9877</v>
      </c>
      <c r="J66" s="257"/>
      <c r="K66" s="146">
        <f t="shared" si="3"/>
        <v>0.18</v>
      </c>
    </row>
    <row r="67" spans="1:11" x14ac:dyDescent="0.25">
      <c r="A67" s="501" t="s">
        <v>457</v>
      </c>
      <c r="B67" s="490" t="s">
        <v>457</v>
      </c>
      <c r="C67" s="228">
        <v>7269362</v>
      </c>
      <c r="D67" s="567" t="s">
        <v>457</v>
      </c>
      <c r="E67" s="567" t="s">
        <v>457</v>
      </c>
      <c r="F67" s="567" t="s">
        <v>457</v>
      </c>
      <c r="G67" s="492">
        <f t="shared" si="2"/>
        <v>10834.66</v>
      </c>
      <c r="H67" s="500"/>
      <c r="I67" s="257">
        <v>13213</v>
      </c>
      <c r="J67" s="257"/>
      <c r="K67" s="146">
        <f t="shared" si="3"/>
        <v>0.18</v>
      </c>
    </row>
    <row r="68" spans="1:11" x14ac:dyDescent="0.25">
      <c r="A68" s="501" t="s">
        <v>465</v>
      </c>
      <c r="B68" s="490" t="s">
        <v>465</v>
      </c>
      <c r="C68" s="228">
        <v>7269374</v>
      </c>
      <c r="D68" s="567" t="s">
        <v>465</v>
      </c>
      <c r="E68" s="567" t="s">
        <v>465</v>
      </c>
      <c r="F68" s="567" t="s">
        <v>465</v>
      </c>
      <c r="G68" s="492">
        <f t="shared" si="2"/>
        <v>15652.98</v>
      </c>
      <c r="H68" s="500"/>
      <c r="I68" s="257">
        <v>19089</v>
      </c>
      <c r="J68" s="257"/>
      <c r="K68" s="146">
        <f t="shared" si="3"/>
        <v>0.18</v>
      </c>
    </row>
    <row r="69" spans="1:11" x14ac:dyDescent="0.25">
      <c r="A69" s="501" t="s">
        <v>460</v>
      </c>
      <c r="B69" s="490" t="s">
        <v>460</v>
      </c>
      <c r="C69" s="228">
        <v>7269378</v>
      </c>
      <c r="D69" s="567" t="s">
        <v>460</v>
      </c>
      <c r="E69" s="567" t="s">
        <v>460</v>
      </c>
      <c r="F69" s="567" t="s">
        <v>460</v>
      </c>
      <c r="G69" s="492">
        <f t="shared" si="2"/>
        <v>14445.119999999999</v>
      </c>
      <c r="H69" s="500"/>
      <c r="I69" s="257">
        <v>17616</v>
      </c>
      <c r="J69" s="257"/>
      <c r="K69" s="146">
        <f t="shared" si="3"/>
        <v>0.18</v>
      </c>
    </row>
    <row r="70" spans="1:11" x14ac:dyDescent="0.25">
      <c r="A70" s="501" t="s">
        <v>461</v>
      </c>
      <c r="B70" s="490" t="s">
        <v>461</v>
      </c>
      <c r="C70" s="228">
        <v>7269390</v>
      </c>
      <c r="D70" s="567" t="s">
        <v>461</v>
      </c>
      <c r="E70" s="567" t="s">
        <v>461</v>
      </c>
      <c r="F70" s="567" t="s">
        <v>461</v>
      </c>
      <c r="G70" s="492">
        <f t="shared" si="2"/>
        <v>8099.14</v>
      </c>
      <c r="H70" s="500"/>
      <c r="I70" s="257">
        <v>9877</v>
      </c>
      <c r="J70" s="257"/>
      <c r="K70" s="146">
        <f t="shared" si="3"/>
        <v>0.18</v>
      </c>
    </row>
    <row r="71" spans="1:11" x14ac:dyDescent="0.25">
      <c r="A71" s="501" t="s">
        <v>462</v>
      </c>
      <c r="B71" s="490" t="s">
        <v>462</v>
      </c>
      <c r="C71" s="228">
        <v>7269394</v>
      </c>
      <c r="D71" s="567" t="s">
        <v>462</v>
      </c>
      <c r="E71" s="567" t="s">
        <v>462</v>
      </c>
      <c r="F71" s="567" t="s">
        <v>462</v>
      </c>
      <c r="G71" s="492">
        <f t="shared" si="2"/>
        <v>10834.66</v>
      </c>
      <c r="H71" s="500"/>
      <c r="I71" s="257">
        <v>13213</v>
      </c>
      <c r="J71" s="257"/>
      <c r="K71" s="146">
        <f t="shared" si="3"/>
        <v>0.18</v>
      </c>
    </row>
    <row r="72" spans="1:11" x14ac:dyDescent="0.25">
      <c r="A72" s="501" t="s">
        <v>463</v>
      </c>
      <c r="B72" s="490" t="s">
        <v>463</v>
      </c>
      <c r="C72" s="228">
        <v>7269419</v>
      </c>
      <c r="D72" s="567" t="s">
        <v>463</v>
      </c>
      <c r="E72" s="567" t="s">
        <v>463</v>
      </c>
      <c r="F72" s="567" t="s">
        <v>463</v>
      </c>
      <c r="G72" s="492">
        <f t="shared" si="2"/>
        <v>15652.98</v>
      </c>
      <c r="H72" s="500"/>
      <c r="I72" s="257">
        <v>19089</v>
      </c>
      <c r="J72" s="257"/>
      <c r="K72" s="146">
        <f t="shared" si="3"/>
        <v>0.18</v>
      </c>
    </row>
    <row r="73" spans="1:11" x14ac:dyDescent="0.25">
      <c r="A73" s="501" t="s">
        <v>464</v>
      </c>
      <c r="B73" s="490" t="s">
        <v>464</v>
      </c>
      <c r="C73" s="228">
        <v>7269424</v>
      </c>
      <c r="D73" s="567" t="s">
        <v>464</v>
      </c>
      <c r="E73" s="567" t="s">
        <v>464</v>
      </c>
      <c r="F73" s="567" t="s">
        <v>464</v>
      </c>
      <c r="G73" s="492">
        <f t="shared" si="2"/>
        <v>15243.8</v>
      </c>
      <c r="H73" s="500"/>
      <c r="I73" s="257">
        <v>18590</v>
      </c>
      <c r="J73" s="257"/>
      <c r="K73" s="146">
        <f t="shared" si="3"/>
        <v>0.18</v>
      </c>
    </row>
    <row r="74" spans="1:11" x14ac:dyDescent="0.25">
      <c r="A74" s="501" t="s">
        <v>771</v>
      </c>
      <c r="B74" s="490" t="s">
        <v>771</v>
      </c>
      <c r="C74" s="228">
        <v>7269879</v>
      </c>
      <c r="D74" s="567" t="s">
        <v>771</v>
      </c>
      <c r="E74" s="567" t="s">
        <v>771</v>
      </c>
      <c r="F74" s="567" t="s">
        <v>771</v>
      </c>
      <c r="G74" s="492">
        <f t="shared" si="2"/>
        <v>5068.42</v>
      </c>
      <c r="H74" s="500"/>
      <c r="I74" s="257">
        <v>6181</v>
      </c>
      <c r="J74" s="257"/>
      <c r="K74" s="146">
        <f t="shared" si="3"/>
        <v>0.18</v>
      </c>
    </row>
    <row r="75" spans="1:11" ht="15" customHeight="1" thickBot="1" x14ac:dyDescent="0.3">
      <c r="A75" s="546" t="s">
        <v>772</v>
      </c>
      <c r="B75" s="547" t="s">
        <v>772</v>
      </c>
      <c r="C75" s="233">
        <v>7269884</v>
      </c>
      <c r="D75" s="638" t="s">
        <v>772</v>
      </c>
      <c r="E75" s="638" t="s">
        <v>772</v>
      </c>
      <c r="F75" s="638" t="s">
        <v>772</v>
      </c>
      <c r="G75" s="548">
        <f t="shared" si="2"/>
        <v>5476.78</v>
      </c>
      <c r="H75" s="549"/>
      <c r="I75" s="258">
        <v>6679</v>
      </c>
      <c r="J75" s="258"/>
      <c r="K75" s="146">
        <f t="shared" si="3"/>
        <v>0.18</v>
      </c>
    </row>
    <row r="76" spans="1:11" ht="15" customHeight="1" x14ac:dyDescent="0.25"/>
    <row r="77" spans="1:11" ht="15" customHeight="1" x14ac:dyDescent="0.25"/>
    <row r="78" spans="1:11" ht="15.75" hidden="1" customHeight="1" x14ac:dyDescent="0.3">
      <c r="I78" s="635">
        <v>10530</v>
      </c>
      <c r="J78" s="497"/>
      <c r="K78" s="146" t="e">
        <f>#REF!</f>
        <v>#REF!</v>
      </c>
    </row>
    <row r="79" spans="1:11" ht="15.75" hidden="1" thickBot="1" x14ac:dyDescent="0.3">
      <c r="I79" s="636">
        <v>9725</v>
      </c>
      <c r="J79" s="499"/>
      <c r="K79" s="146" t="e">
        <f t="shared" si="3"/>
        <v>#REF!</v>
      </c>
    </row>
    <row r="80" spans="1:11" ht="15.75" hidden="1" thickBot="1" x14ac:dyDescent="0.3">
      <c r="I80" s="635">
        <v>1106.25</v>
      </c>
      <c r="J80" s="497"/>
      <c r="K80" s="146" t="e">
        <f t="shared" si="3"/>
        <v>#REF!</v>
      </c>
    </row>
    <row r="81" spans="11:11" hidden="1" x14ac:dyDescent="0.25">
      <c r="K81" s="146" t="e">
        <f t="shared" si="3"/>
        <v>#REF!</v>
      </c>
    </row>
    <row r="82" spans="11:11" hidden="1" x14ac:dyDescent="0.25"/>
    <row r="83" spans="11:11" hidden="1" x14ac:dyDescent="0.25"/>
    <row r="84" spans="11:11" hidden="1" x14ac:dyDescent="0.25"/>
    <row r="85" spans="11:11" hidden="1" x14ac:dyDescent="0.25"/>
  </sheetData>
  <mergeCells count="164">
    <mergeCell ref="I78:J78"/>
    <mergeCell ref="I79:J79"/>
    <mergeCell ref="I80:J80"/>
    <mergeCell ref="I25:J25"/>
    <mergeCell ref="A75:B75"/>
    <mergeCell ref="D75:F75"/>
    <mergeCell ref="G75:H75"/>
    <mergeCell ref="A73:B73"/>
    <mergeCell ref="D73:F73"/>
    <mergeCell ref="G73:H73"/>
    <mergeCell ref="A74:B74"/>
    <mergeCell ref="D74:F74"/>
    <mergeCell ref="G74:H74"/>
    <mergeCell ref="A71:B71"/>
    <mergeCell ref="D71:F71"/>
    <mergeCell ref="G71:H71"/>
    <mergeCell ref="A72:B72"/>
    <mergeCell ref="D72:F72"/>
    <mergeCell ref="G72:H72"/>
    <mergeCell ref="A69:B69"/>
    <mergeCell ref="D69:F69"/>
    <mergeCell ref="G69:H69"/>
    <mergeCell ref="A70:B70"/>
    <mergeCell ref="D70:F70"/>
    <mergeCell ref="G70:H70"/>
    <mergeCell ref="A65:B65"/>
    <mergeCell ref="D65:F65"/>
    <mergeCell ref="G65:H65"/>
    <mergeCell ref="A66:B66"/>
    <mergeCell ref="D66:F66"/>
    <mergeCell ref="G66:H66"/>
    <mergeCell ref="A61:B61"/>
    <mergeCell ref="D61:F61"/>
    <mergeCell ref="G61:H61"/>
    <mergeCell ref="A62:B62"/>
    <mergeCell ref="D62:F62"/>
    <mergeCell ref="G62:H62"/>
    <mergeCell ref="A68:B68"/>
    <mergeCell ref="D68:F68"/>
    <mergeCell ref="G68:H68"/>
    <mergeCell ref="A63:B63"/>
    <mergeCell ref="D63:F63"/>
    <mergeCell ref="G63:H63"/>
    <mergeCell ref="A64:B64"/>
    <mergeCell ref="D64:F64"/>
    <mergeCell ref="G64:H64"/>
    <mergeCell ref="A67:B67"/>
    <mergeCell ref="D67:F67"/>
    <mergeCell ref="G67:H67"/>
    <mergeCell ref="A57:B57"/>
    <mergeCell ref="D57:F57"/>
    <mergeCell ref="G57:H57"/>
    <mergeCell ref="A58:B58"/>
    <mergeCell ref="D58:F58"/>
    <mergeCell ref="G58:H58"/>
    <mergeCell ref="A55:B55"/>
    <mergeCell ref="D55:F55"/>
    <mergeCell ref="G55:H55"/>
    <mergeCell ref="A56:B56"/>
    <mergeCell ref="D56:F56"/>
    <mergeCell ref="G56:H56"/>
    <mergeCell ref="A59:B59"/>
    <mergeCell ref="D59:F59"/>
    <mergeCell ref="G59:H59"/>
    <mergeCell ref="A60:B60"/>
    <mergeCell ref="D60:F60"/>
    <mergeCell ref="G60:H60"/>
    <mergeCell ref="A53:B53"/>
    <mergeCell ref="D53:F53"/>
    <mergeCell ref="G53:H53"/>
    <mergeCell ref="A54:B54"/>
    <mergeCell ref="D54:F54"/>
    <mergeCell ref="G54:H54"/>
    <mergeCell ref="A50:B51"/>
    <mergeCell ref="C50:C51"/>
    <mergeCell ref="D50:F51"/>
    <mergeCell ref="G50:H51"/>
    <mergeCell ref="A52:B52"/>
    <mergeCell ref="D52:F52"/>
    <mergeCell ref="G52:H52"/>
    <mergeCell ref="D37:F37"/>
    <mergeCell ref="G37:H37"/>
    <mergeCell ref="D38:F38"/>
    <mergeCell ref="G38:H38"/>
    <mergeCell ref="D36:F36"/>
    <mergeCell ref="G36:H36"/>
    <mergeCell ref="I37:J37"/>
    <mergeCell ref="I38:J38"/>
    <mergeCell ref="D34:F34"/>
    <mergeCell ref="G34:H34"/>
    <mergeCell ref="I35:J35"/>
    <mergeCell ref="D35:F35"/>
    <mergeCell ref="G35:H35"/>
    <mergeCell ref="I36:J36"/>
    <mergeCell ref="I33:J33"/>
    <mergeCell ref="D33:F33"/>
    <mergeCell ref="G33:H33"/>
    <mergeCell ref="I34:J34"/>
    <mergeCell ref="D30:F30"/>
    <mergeCell ref="G30:H30"/>
    <mergeCell ref="I31:J31"/>
    <mergeCell ref="D31:F31"/>
    <mergeCell ref="G31:H31"/>
    <mergeCell ref="I32:J32"/>
    <mergeCell ref="I28:J28"/>
    <mergeCell ref="G28:H28"/>
    <mergeCell ref="I29:J29"/>
    <mergeCell ref="D29:F29"/>
    <mergeCell ref="G29:H29"/>
    <mergeCell ref="I30:J30"/>
    <mergeCell ref="I26:J26"/>
    <mergeCell ref="D26:F26"/>
    <mergeCell ref="G26:H26"/>
    <mergeCell ref="I27:J27"/>
    <mergeCell ref="D27:F27"/>
    <mergeCell ref="D28:F28"/>
    <mergeCell ref="I24:J24"/>
    <mergeCell ref="A21:D21"/>
    <mergeCell ref="E21:F21"/>
    <mergeCell ref="G21:H21"/>
    <mergeCell ref="A22:B23"/>
    <mergeCell ref="C22:C23"/>
    <mergeCell ref="D22:F23"/>
    <mergeCell ref="G22:H23"/>
    <mergeCell ref="G27:H27"/>
    <mergeCell ref="G25:H25"/>
    <mergeCell ref="D25:F25"/>
    <mergeCell ref="A25:B25"/>
    <mergeCell ref="A26:B26"/>
    <mergeCell ref="A27:B27"/>
    <mergeCell ref="D1:H2"/>
    <mergeCell ref="D4:H4"/>
    <mergeCell ref="D6:H6"/>
    <mergeCell ref="A8:C8"/>
    <mergeCell ref="D8:E8"/>
    <mergeCell ref="G8:H8"/>
    <mergeCell ref="E16:H16"/>
    <mergeCell ref="A17:C17"/>
    <mergeCell ref="E17:H17"/>
    <mergeCell ref="A12:D12"/>
    <mergeCell ref="A13:C13"/>
    <mergeCell ref="E13:H13"/>
    <mergeCell ref="A14:C14"/>
    <mergeCell ref="E14:H14"/>
    <mergeCell ref="A15:C15"/>
    <mergeCell ref="E15:H15"/>
    <mergeCell ref="A34:B34"/>
    <mergeCell ref="A36:B36"/>
    <mergeCell ref="A9:C9"/>
    <mergeCell ref="D9:E9"/>
    <mergeCell ref="G9:H9"/>
    <mergeCell ref="A10:C10"/>
    <mergeCell ref="D10:E10"/>
    <mergeCell ref="G10:H10"/>
    <mergeCell ref="A18:C18"/>
    <mergeCell ref="E18:H18"/>
    <mergeCell ref="A19:C19"/>
    <mergeCell ref="E19:H19"/>
    <mergeCell ref="D24:F24"/>
    <mergeCell ref="G24:H24"/>
    <mergeCell ref="D32:F32"/>
    <mergeCell ref="G32:H32"/>
    <mergeCell ref="A28:B28"/>
    <mergeCell ref="A33:B33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 xml:space="preserve">&amp;CDoosan Infracore Construction Equipment 
2905 Shawnee Industrial Way Suwanee, GA 30024 USA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K76"/>
  <sheetViews>
    <sheetView view="pageLayout" zoomScaleNormal="100" workbookViewId="0">
      <selection activeCell="F11" sqref="F11"/>
    </sheetView>
  </sheetViews>
  <sheetFormatPr defaultRowHeight="15" x14ac:dyDescent="0.25"/>
  <cols>
    <col min="1" max="1" width="9.140625" customWidth="1"/>
    <col min="2" max="2" width="19.42578125" customWidth="1"/>
    <col min="3" max="3" width="11.85546875" customWidth="1"/>
    <col min="4" max="4" width="9.85546875" customWidth="1"/>
    <col min="6" max="6" width="18" customWidth="1"/>
    <col min="7" max="7" width="5.85546875" customWidth="1"/>
    <col min="8" max="8" width="6.7109375" customWidth="1"/>
    <col min="9" max="11" width="9.140625" hidden="1" customWidth="1"/>
  </cols>
  <sheetData>
    <row r="1" spans="1:8" x14ac:dyDescent="0.25">
      <c r="D1" s="388" t="str">
        <f xml:space="preserve"> 'Price Index'!D1:H2</f>
        <v>2016 Product Price Pages</v>
      </c>
      <c r="E1" s="389"/>
      <c r="F1" s="389"/>
      <c r="G1" s="389"/>
      <c r="H1" s="390"/>
    </row>
    <row r="2" spans="1:8" ht="15.75" thickBot="1" x14ac:dyDescent="0.3">
      <c r="D2" s="391"/>
      <c r="E2" s="392"/>
      <c r="F2" s="392"/>
      <c r="G2" s="392"/>
      <c r="H2" s="393"/>
    </row>
    <row r="3" spans="1:8" ht="13.5" customHeight="1" thickBot="1" x14ac:dyDescent="0.3">
      <c r="D3" s="129"/>
      <c r="E3" s="129"/>
      <c r="F3" s="129"/>
      <c r="G3" s="129"/>
      <c r="H3" s="129"/>
    </row>
    <row r="4" spans="1:8" ht="16.5" thickBot="1" x14ac:dyDescent="0.3">
      <c r="D4" s="401" t="str">
        <f xml:space="preserve"> 'Price Index'!D4:H4</f>
        <v>Price pages as of January 2017</v>
      </c>
      <c r="E4" s="402"/>
      <c r="F4" s="402"/>
      <c r="G4" s="402"/>
      <c r="H4" s="403"/>
    </row>
    <row r="5" spans="1:8" ht="15" customHeight="1" thickBot="1" x14ac:dyDescent="0.3">
      <c r="D5" s="127"/>
      <c r="E5" s="127"/>
      <c r="F5" s="127"/>
      <c r="G5" s="127"/>
    </row>
    <row r="6" spans="1:8" ht="15.75" thickBot="1" x14ac:dyDescent="0.3">
      <c r="D6" s="591" t="str">
        <f xml:space="preserve"> 'Price Index'!D6:H6</f>
        <v>State of Iowa</v>
      </c>
      <c r="E6" s="592"/>
      <c r="F6" s="592"/>
      <c r="G6" s="592"/>
      <c r="H6" s="593"/>
    </row>
    <row r="7" spans="1:8" ht="15.75" thickBot="1" x14ac:dyDescent="0.3">
      <c r="A7" s="123"/>
      <c r="B7" s="123"/>
      <c r="C7" s="123"/>
      <c r="D7" s="123"/>
      <c r="E7" s="123"/>
    </row>
    <row r="8" spans="1:8" x14ac:dyDescent="0.25">
      <c r="A8" s="594" t="s">
        <v>172</v>
      </c>
      <c r="B8" s="595"/>
      <c r="C8" s="595"/>
      <c r="D8" s="595" t="s">
        <v>173</v>
      </c>
      <c r="E8" s="595"/>
      <c r="F8" s="238" t="s">
        <v>174</v>
      </c>
      <c r="G8" s="596" t="s">
        <v>751</v>
      </c>
      <c r="H8" s="597"/>
    </row>
    <row r="9" spans="1:8" x14ac:dyDescent="0.25">
      <c r="A9" s="427" t="s">
        <v>1251</v>
      </c>
      <c r="B9" s="428" t="s">
        <v>1251</v>
      </c>
      <c r="C9" s="428" t="s">
        <v>1251</v>
      </c>
      <c r="D9" s="428" t="s">
        <v>620</v>
      </c>
      <c r="E9" s="428"/>
      <c r="F9" s="158">
        <f xml:space="preserve"> 'Price Index'!G10:G10</f>
        <v>0.18</v>
      </c>
      <c r="G9" s="585">
        <f>SUM('Price Index'!F29-'Price Index'!F29*'Price Index'!G10)</f>
        <v>185407.72360000003</v>
      </c>
      <c r="H9" s="586"/>
    </row>
    <row r="10" spans="1:8" x14ac:dyDescent="0.25">
      <c r="A10" s="427" t="s">
        <v>1259</v>
      </c>
      <c r="B10" s="428" t="s">
        <v>1259</v>
      </c>
      <c r="C10" s="428" t="s">
        <v>1259</v>
      </c>
      <c r="D10" s="428" t="s">
        <v>621</v>
      </c>
      <c r="E10" s="428"/>
      <c r="F10" s="158">
        <f xml:space="preserve"> 'Price Index'!G10:G10</f>
        <v>0.18</v>
      </c>
      <c r="G10" s="585">
        <f>SUM('Price Index'!F30-'Price Index'!F30*'Price Index'!G11)</f>
        <v>187992.19959999999</v>
      </c>
      <c r="H10" s="586"/>
    </row>
    <row r="11" spans="1:8" x14ac:dyDescent="0.25">
      <c r="A11" s="427" t="s">
        <v>1242</v>
      </c>
      <c r="B11" s="428" t="s">
        <v>1242</v>
      </c>
      <c r="C11" s="428" t="s">
        <v>1242</v>
      </c>
      <c r="D11" s="428" t="s">
        <v>622</v>
      </c>
      <c r="E11" s="428"/>
      <c r="F11" s="158">
        <f xml:space="preserve"> F10</f>
        <v>0.18</v>
      </c>
      <c r="G11" s="585">
        <f>SUM('Price Index'!F31-'Price Index'!F31*'Price Index'!G12)</f>
        <v>194677.38080000001</v>
      </c>
      <c r="H11" s="586"/>
    </row>
    <row r="12" spans="1:8" ht="15.75" thickBot="1" x14ac:dyDescent="0.3">
      <c r="A12" s="446" t="s">
        <v>1265</v>
      </c>
      <c r="B12" s="447" t="s">
        <v>1265</v>
      </c>
      <c r="C12" s="447" t="s">
        <v>1265</v>
      </c>
      <c r="D12" s="447" t="s">
        <v>623</v>
      </c>
      <c r="E12" s="447"/>
      <c r="F12" s="132">
        <f xml:space="preserve"> F11</f>
        <v>0.18</v>
      </c>
      <c r="G12" s="448">
        <f>SUM('Price Index'!F32-'Price Index'!F32*'Price Index'!G13)</f>
        <v>197261.85680000001</v>
      </c>
      <c r="H12" s="449"/>
    </row>
    <row r="13" spans="1:8" ht="15.75" thickBot="1" x14ac:dyDescent="0.3"/>
    <row r="14" spans="1:8" ht="15.75" x14ac:dyDescent="0.25">
      <c r="A14" s="436" t="s">
        <v>175</v>
      </c>
      <c r="B14" s="437"/>
      <c r="C14" s="437"/>
      <c r="D14" s="437"/>
      <c r="E14" s="130"/>
      <c r="F14" s="130"/>
      <c r="G14" s="130"/>
      <c r="H14" s="131"/>
    </row>
    <row r="15" spans="1:8" x14ac:dyDescent="0.25">
      <c r="A15" s="438" t="s">
        <v>301</v>
      </c>
      <c r="B15" s="439"/>
      <c r="C15" s="439"/>
      <c r="D15" s="135"/>
      <c r="E15" s="440" t="s">
        <v>276</v>
      </c>
      <c r="F15" s="440"/>
      <c r="G15" s="440"/>
      <c r="H15" s="441"/>
    </row>
    <row r="16" spans="1:8" x14ac:dyDescent="0.25">
      <c r="A16" s="442" t="s">
        <v>270</v>
      </c>
      <c r="B16" s="443"/>
      <c r="C16" s="443"/>
      <c r="D16" s="136"/>
      <c r="E16" s="444" t="s">
        <v>277</v>
      </c>
      <c r="F16" s="444"/>
      <c r="G16" s="444"/>
      <c r="H16" s="445"/>
    </row>
    <row r="17" spans="1:11" x14ac:dyDescent="0.25">
      <c r="A17" s="442" t="s">
        <v>271</v>
      </c>
      <c r="B17" s="443"/>
      <c r="C17" s="443"/>
      <c r="D17" s="135"/>
      <c r="E17" s="444" t="s">
        <v>278</v>
      </c>
      <c r="F17" s="444"/>
      <c r="G17" s="444"/>
      <c r="H17" s="445"/>
    </row>
    <row r="18" spans="1:11" x14ac:dyDescent="0.25">
      <c r="A18" s="137" t="s">
        <v>298</v>
      </c>
      <c r="B18" s="135"/>
      <c r="C18" s="135"/>
      <c r="D18" s="138"/>
      <c r="E18" s="444" t="s">
        <v>300</v>
      </c>
      <c r="F18" s="444"/>
      <c r="G18" s="444"/>
      <c r="H18" s="445"/>
    </row>
    <row r="19" spans="1:11" x14ac:dyDescent="0.25">
      <c r="A19" s="442" t="s">
        <v>273</v>
      </c>
      <c r="B19" s="443"/>
      <c r="C19" s="443"/>
      <c r="D19" s="136"/>
      <c r="E19" s="444" t="s">
        <v>279</v>
      </c>
      <c r="F19" s="444"/>
      <c r="G19" s="444"/>
      <c r="H19" s="445"/>
    </row>
    <row r="20" spans="1:11" x14ac:dyDescent="0.25">
      <c r="A20" s="442" t="s">
        <v>274</v>
      </c>
      <c r="B20" s="443"/>
      <c r="C20" s="443"/>
      <c r="D20" s="138"/>
      <c r="E20" s="444" t="s">
        <v>280</v>
      </c>
      <c r="F20" s="444"/>
      <c r="G20" s="444"/>
      <c r="H20" s="445"/>
    </row>
    <row r="21" spans="1:11" ht="15.75" thickBot="1" x14ac:dyDescent="0.3">
      <c r="A21" s="465" t="s">
        <v>275</v>
      </c>
      <c r="B21" s="466"/>
      <c r="C21" s="466"/>
      <c r="D21" s="139"/>
      <c r="E21" s="467" t="s">
        <v>281</v>
      </c>
      <c r="F21" s="467"/>
      <c r="G21" s="467"/>
      <c r="H21" s="468"/>
    </row>
    <row r="22" spans="1:11" x14ac:dyDescent="0.25">
      <c r="A22" s="123"/>
      <c r="B22" s="123"/>
      <c r="C22" s="123"/>
      <c r="D22" s="123"/>
      <c r="E22" s="123"/>
      <c r="F22" s="128"/>
      <c r="G22" s="124"/>
      <c r="H22" s="124"/>
    </row>
    <row r="23" spans="1:11" ht="15.75" thickBot="1" x14ac:dyDescent="0.3">
      <c r="A23" s="450"/>
      <c r="B23" s="450"/>
      <c r="C23" s="450"/>
      <c r="D23" s="450"/>
      <c r="E23" s="450"/>
      <c r="F23" s="450"/>
      <c r="G23" s="450"/>
      <c r="H23" s="450"/>
    </row>
    <row r="24" spans="1:11" ht="15" customHeight="1" x14ac:dyDescent="0.25">
      <c r="A24" s="451" t="s">
        <v>205</v>
      </c>
      <c r="B24" s="452"/>
      <c r="C24" s="455" t="s">
        <v>234</v>
      </c>
      <c r="D24" s="457" t="s">
        <v>172</v>
      </c>
      <c r="E24" s="458"/>
      <c r="F24" s="452"/>
      <c r="G24" s="461" t="s">
        <v>751</v>
      </c>
      <c r="H24" s="462"/>
    </row>
    <row r="25" spans="1:11" ht="15.75" customHeight="1" thickBot="1" x14ac:dyDescent="0.3">
      <c r="A25" s="453"/>
      <c r="B25" s="454"/>
      <c r="C25" s="456"/>
      <c r="D25" s="459"/>
      <c r="E25" s="460"/>
      <c r="F25" s="454"/>
      <c r="G25" s="534"/>
      <c r="H25" s="535"/>
    </row>
    <row r="26" spans="1:11" ht="15.75" customHeight="1" x14ac:dyDescent="0.25">
      <c r="A26" s="658" t="s">
        <v>726</v>
      </c>
      <c r="B26" s="659" t="s">
        <v>726</v>
      </c>
      <c r="C26" s="236">
        <v>260</v>
      </c>
      <c r="D26" s="645" t="s">
        <v>777</v>
      </c>
      <c r="E26" s="645" t="s">
        <v>777</v>
      </c>
      <c r="F26" s="645" t="s">
        <v>777</v>
      </c>
      <c r="G26" s="660">
        <f>SUM(I26-I26*K26)</f>
        <v>2296</v>
      </c>
      <c r="H26" s="661"/>
      <c r="I26" s="579">
        <v>2800</v>
      </c>
      <c r="J26" s="559">
        <v>2800</v>
      </c>
      <c r="K26" s="146">
        <f xml:space="preserve"> F9</f>
        <v>0.18</v>
      </c>
    </row>
    <row r="27" spans="1:11" ht="15.75" hidden="1" customHeight="1" x14ac:dyDescent="0.25">
      <c r="A27" s="643" t="s">
        <v>725</v>
      </c>
      <c r="B27" s="644" t="s">
        <v>725</v>
      </c>
      <c r="C27" s="229" t="s">
        <v>240</v>
      </c>
      <c r="D27" s="505" t="s">
        <v>778</v>
      </c>
      <c r="E27" s="505" t="s">
        <v>778</v>
      </c>
      <c r="F27" s="505" t="s">
        <v>778</v>
      </c>
      <c r="G27" s="662"/>
      <c r="H27" s="663"/>
      <c r="I27" s="578">
        <v>10570</v>
      </c>
      <c r="J27" s="553">
        <v>10570</v>
      </c>
      <c r="K27" s="146">
        <f xml:space="preserve"> K26</f>
        <v>0.18</v>
      </c>
    </row>
    <row r="28" spans="1:11" ht="15.75" customHeight="1" x14ac:dyDescent="0.25">
      <c r="A28" s="643" t="s">
        <v>189</v>
      </c>
      <c r="B28" s="644" t="s">
        <v>189</v>
      </c>
      <c r="C28" s="229" t="s">
        <v>190</v>
      </c>
      <c r="D28" s="505" t="s">
        <v>189</v>
      </c>
      <c r="E28" s="505" t="s">
        <v>189</v>
      </c>
      <c r="F28" s="505" t="s">
        <v>189</v>
      </c>
      <c r="G28" s="662">
        <f>SUM(I28-I28*K28)</f>
        <v>2952</v>
      </c>
      <c r="H28" s="663"/>
      <c r="I28" s="579">
        <v>3600</v>
      </c>
      <c r="J28" s="559">
        <v>3600</v>
      </c>
      <c r="K28" s="146">
        <f t="shared" ref="K28:K42" si="0" xml:space="preserve"> K27</f>
        <v>0.18</v>
      </c>
    </row>
    <row r="29" spans="1:11" ht="15.75" customHeight="1" x14ac:dyDescent="0.25">
      <c r="A29" s="643" t="s">
        <v>732</v>
      </c>
      <c r="B29" s="644" t="s">
        <v>732</v>
      </c>
      <c r="C29" s="229" t="s">
        <v>187</v>
      </c>
      <c r="D29" s="505" t="s">
        <v>188</v>
      </c>
      <c r="E29" s="505" t="s">
        <v>188</v>
      </c>
      <c r="F29" s="505" t="s">
        <v>188</v>
      </c>
      <c r="G29" s="662">
        <f t="shared" ref="G29:G42" si="1">SUM(I29-I29*K29)</f>
        <v>1369.4</v>
      </c>
      <c r="H29" s="663"/>
      <c r="I29" s="578">
        <v>1670</v>
      </c>
      <c r="J29" s="553">
        <v>1670</v>
      </c>
      <c r="K29" s="146">
        <f t="shared" si="0"/>
        <v>0.18</v>
      </c>
    </row>
    <row r="30" spans="1:11" ht="15.75" customHeight="1" x14ac:dyDescent="0.25">
      <c r="A30" s="643" t="s">
        <v>733</v>
      </c>
      <c r="B30" s="644" t="s">
        <v>733</v>
      </c>
      <c r="C30" s="229" t="s">
        <v>191</v>
      </c>
      <c r="D30" s="505" t="s">
        <v>734</v>
      </c>
      <c r="E30" s="505" t="s">
        <v>734</v>
      </c>
      <c r="F30" s="505" t="s">
        <v>734</v>
      </c>
      <c r="G30" s="662">
        <f t="shared" si="1"/>
        <v>3062.7</v>
      </c>
      <c r="H30" s="663"/>
      <c r="I30" s="579">
        <v>3735</v>
      </c>
      <c r="J30" s="559">
        <v>3735</v>
      </c>
      <c r="K30" s="146">
        <f t="shared" si="0"/>
        <v>0.18</v>
      </c>
    </row>
    <row r="31" spans="1:11" ht="15.75" customHeight="1" x14ac:dyDescent="0.25">
      <c r="A31" s="643" t="s">
        <v>727</v>
      </c>
      <c r="B31" s="644" t="s">
        <v>727</v>
      </c>
      <c r="C31" s="229" t="s">
        <v>179</v>
      </c>
      <c r="D31" s="505" t="s">
        <v>180</v>
      </c>
      <c r="E31" s="505" t="s">
        <v>180</v>
      </c>
      <c r="F31" s="505" t="s">
        <v>180</v>
      </c>
      <c r="G31" s="662">
        <f t="shared" si="1"/>
        <v>3255.4</v>
      </c>
      <c r="H31" s="663"/>
      <c r="I31" s="578">
        <v>3970</v>
      </c>
      <c r="J31" s="553">
        <v>3970</v>
      </c>
      <c r="K31" s="146">
        <f xml:space="preserve"> K30</f>
        <v>0.18</v>
      </c>
    </row>
    <row r="32" spans="1:11" ht="15.75" customHeight="1" x14ac:dyDescent="0.25">
      <c r="A32" s="643" t="s">
        <v>779</v>
      </c>
      <c r="B32" s="644"/>
      <c r="C32" s="229" t="s">
        <v>680</v>
      </c>
      <c r="D32" s="505" t="s">
        <v>779</v>
      </c>
      <c r="E32" s="505" t="s">
        <v>779</v>
      </c>
      <c r="F32" s="505" t="s">
        <v>779</v>
      </c>
      <c r="G32" s="662">
        <f t="shared" si="1"/>
        <v>959.4</v>
      </c>
      <c r="H32" s="663"/>
      <c r="I32" s="579">
        <v>1170</v>
      </c>
      <c r="J32" s="559">
        <v>1170</v>
      </c>
      <c r="K32" s="146">
        <f t="shared" si="0"/>
        <v>0.18</v>
      </c>
    </row>
    <row r="33" spans="1:11" ht="15.75" customHeight="1" x14ac:dyDescent="0.25">
      <c r="A33" s="643" t="s">
        <v>728</v>
      </c>
      <c r="B33" s="644" t="s">
        <v>728</v>
      </c>
      <c r="C33" s="229" t="s">
        <v>241</v>
      </c>
      <c r="D33" s="505" t="s">
        <v>242</v>
      </c>
      <c r="E33" s="505" t="s">
        <v>242</v>
      </c>
      <c r="F33" s="505" t="s">
        <v>242</v>
      </c>
      <c r="G33" s="662">
        <f t="shared" si="1"/>
        <v>-2870</v>
      </c>
      <c r="H33" s="663"/>
      <c r="I33" s="579">
        <v>-3500</v>
      </c>
      <c r="J33" s="559">
        <v>-3500</v>
      </c>
      <c r="K33" s="146">
        <f xml:space="preserve"> K32</f>
        <v>0.18</v>
      </c>
    </row>
    <row r="34" spans="1:11" ht="15.75" customHeight="1" x14ac:dyDescent="0.25">
      <c r="A34" s="643" t="s">
        <v>728</v>
      </c>
      <c r="B34" s="644" t="s">
        <v>728</v>
      </c>
      <c r="C34" s="229" t="s">
        <v>491</v>
      </c>
      <c r="D34" s="505" t="s">
        <v>780</v>
      </c>
      <c r="E34" s="505" t="s">
        <v>780</v>
      </c>
      <c r="F34" s="505" t="s">
        <v>780</v>
      </c>
      <c r="G34" s="662">
        <f t="shared" si="1"/>
        <v>-2870</v>
      </c>
      <c r="H34" s="663"/>
      <c r="I34" s="578">
        <v>-3500</v>
      </c>
      <c r="J34" s="553">
        <v>-3500</v>
      </c>
      <c r="K34" s="146">
        <f xml:space="preserve"> K32</f>
        <v>0.18</v>
      </c>
    </row>
    <row r="35" spans="1:11" ht="15.75" customHeight="1" x14ac:dyDescent="0.25">
      <c r="A35" s="643" t="s">
        <v>728</v>
      </c>
      <c r="B35" s="644" t="s">
        <v>728</v>
      </c>
      <c r="C35" s="229" t="s">
        <v>243</v>
      </c>
      <c r="D35" s="505" t="s">
        <v>244</v>
      </c>
      <c r="E35" s="505" t="s">
        <v>244</v>
      </c>
      <c r="F35" s="505" t="s">
        <v>244</v>
      </c>
      <c r="G35" s="662">
        <f t="shared" si="1"/>
        <v>12160.6</v>
      </c>
      <c r="H35" s="663"/>
      <c r="I35" s="579">
        <v>14830</v>
      </c>
      <c r="J35" s="559">
        <v>14830</v>
      </c>
      <c r="K35" s="146">
        <f t="shared" si="0"/>
        <v>0.18</v>
      </c>
    </row>
    <row r="36" spans="1:11" ht="15.75" customHeight="1" x14ac:dyDescent="0.25">
      <c r="A36" s="643" t="s">
        <v>728</v>
      </c>
      <c r="B36" s="644" t="s">
        <v>728</v>
      </c>
      <c r="C36" s="229" t="s">
        <v>466</v>
      </c>
      <c r="D36" s="505" t="s">
        <v>781</v>
      </c>
      <c r="E36" s="505" t="s">
        <v>781</v>
      </c>
      <c r="F36" s="505" t="s">
        <v>781</v>
      </c>
      <c r="G36" s="662">
        <f t="shared" si="1"/>
        <v>4403.3999999999996</v>
      </c>
      <c r="H36" s="663"/>
      <c r="I36" s="578">
        <v>5370</v>
      </c>
      <c r="J36" s="553">
        <v>5370</v>
      </c>
      <c r="K36" s="146">
        <f t="shared" si="0"/>
        <v>0.18</v>
      </c>
    </row>
    <row r="37" spans="1:11" ht="15.75" hidden="1" customHeight="1" x14ac:dyDescent="0.25">
      <c r="A37" s="643"/>
      <c r="B37" s="644"/>
      <c r="C37" s="229" t="s">
        <v>679</v>
      </c>
      <c r="D37" s="505" t="s">
        <v>782</v>
      </c>
      <c r="E37" s="505" t="s">
        <v>782</v>
      </c>
      <c r="F37" s="505" t="s">
        <v>782</v>
      </c>
      <c r="G37" s="662">
        <f t="shared" si="1"/>
        <v>5666.2</v>
      </c>
      <c r="H37" s="663"/>
      <c r="I37" s="579">
        <v>6910</v>
      </c>
      <c r="J37" s="559">
        <v>6910</v>
      </c>
      <c r="K37" s="146">
        <f t="shared" si="0"/>
        <v>0.18</v>
      </c>
    </row>
    <row r="38" spans="1:11" ht="15.75" customHeight="1" x14ac:dyDescent="0.25">
      <c r="A38" s="643" t="s">
        <v>735</v>
      </c>
      <c r="B38" s="644" t="s">
        <v>735</v>
      </c>
      <c r="C38" s="229" t="s">
        <v>245</v>
      </c>
      <c r="D38" s="505" t="s">
        <v>783</v>
      </c>
      <c r="E38" s="505" t="s">
        <v>783</v>
      </c>
      <c r="F38" s="505" t="s">
        <v>783</v>
      </c>
      <c r="G38" s="662">
        <f t="shared" si="1"/>
        <v>656</v>
      </c>
      <c r="H38" s="663"/>
      <c r="I38" s="578">
        <v>800</v>
      </c>
      <c r="J38" s="553">
        <v>800</v>
      </c>
      <c r="K38" s="146">
        <f xml:space="preserve"> K37</f>
        <v>0.18</v>
      </c>
    </row>
    <row r="39" spans="1:11" ht="15.75" customHeight="1" x14ac:dyDescent="0.25">
      <c r="A39" s="643" t="s">
        <v>737</v>
      </c>
      <c r="B39" s="644" t="s">
        <v>737</v>
      </c>
      <c r="C39" s="229" t="s">
        <v>201</v>
      </c>
      <c r="D39" s="505" t="s">
        <v>202</v>
      </c>
      <c r="E39" s="505" t="s">
        <v>202</v>
      </c>
      <c r="F39" s="505" t="s">
        <v>202</v>
      </c>
      <c r="G39" s="662">
        <f t="shared" si="1"/>
        <v>1271</v>
      </c>
      <c r="H39" s="663"/>
      <c r="I39" s="579">
        <v>1550</v>
      </c>
      <c r="J39" s="559">
        <v>1550</v>
      </c>
      <c r="K39" s="146">
        <f t="shared" si="0"/>
        <v>0.18</v>
      </c>
    </row>
    <row r="40" spans="1:11" ht="15.75" customHeight="1" x14ac:dyDescent="0.25">
      <c r="A40" s="643" t="s">
        <v>736</v>
      </c>
      <c r="B40" s="644" t="s">
        <v>736</v>
      </c>
      <c r="C40" s="229" t="s">
        <v>489</v>
      </c>
      <c r="D40" s="505" t="s">
        <v>490</v>
      </c>
      <c r="E40" s="505" t="s">
        <v>490</v>
      </c>
      <c r="F40" s="505" t="s">
        <v>490</v>
      </c>
      <c r="G40" s="662">
        <f t="shared" si="1"/>
        <v>442.8</v>
      </c>
      <c r="H40" s="663"/>
      <c r="I40" s="578">
        <v>540</v>
      </c>
      <c r="J40" s="553">
        <v>540</v>
      </c>
      <c r="K40" s="146">
        <f t="shared" si="0"/>
        <v>0.18</v>
      </c>
    </row>
    <row r="41" spans="1:11" ht="15.75" hidden="1" customHeight="1" x14ac:dyDescent="0.25">
      <c r="A41" s="643" t="s">
        <v>197</v>
      </c>
      <c r="B41" s="644" t="s">
        <v>197</v>
      </c>
      <c r="C41" s="229" t="s">
        <v>198</v>
      </c>
      <c r="D41" s="505" t="s">
        <v>197</v>
      </c>
      <c r="E41" s="505" t="s">
        <v>197</v>
      </c>
      <c r="F41" s="505" t="s">
        <v>197</v>
      </c>
      <c r="G41" s="662">
        <f t="shared" si="1"/>
        <v>225.5</v>
      </c>
      <c r="H41" s="663"/>
      <c r="I41" s="579">
        <v>275</v>
      </c>
      <c r="J41" s="559">
        <v>275</v>
      </c>
      <c r="K41" s="146">
        <f t="shared" si="0"/>
        <v>0.18</v>
      </c>
    </row>
    <row r="42" spans="1:11" ht="15.75" customHeight="1" thickBot="1" x14ac:dyDescent="0.3">
      <c r="A42" s="648" t="s">
        <v>774</v>
      </c>
      <c r="B42" s="649" t="s">
        <v>774</v>
      </c>
      <c r="C42" s="234">
        <v>110</v>
      </c>
      <c r="D42" s="555" t="s">
        <v>492</v>
      </c>
      <c r="E42" s="555" t="s">
        <v>492</v>
      </c>
      <c r="F42" s="555" t="s">
        <v>492</v>
      </c>
      <c r="G42" s="650">
        <f t="shared" si="1"/>
        <v>344.4</v>
      </c>
      <c r="H42" s="651"/>
      <c r="I42" s="578">
        <v>420</v>
      </c>
      <c r="J42" s="553">
        <v>420</v>
      </c>
      <c r="K42" s="146">
        <f t="shared" si="0"/>
        <v>0.18</v>
      </c>
    </row>
    <row r="43" spans="1:11" ht="15.75" customHeight="1" x14ac:dyDescent="0.25">
      <c r="A43" s="239"/>
      <c r="B43" s="239"/>
      <c r="C43" s="239"/>
      <c r="D43" s="239"/>
      <c r="E43" s="239"/>
      <c r="F43" s="239"/>
      <c r="G43" s="268"/>
      <c r="H43" s="268"/>
      <c r="I43" s="269"/>
      <c r="J43" s="269"/>
      <c r="K43" s="146"/>
    </row>
    <row r="44" spans="1:11" ht="15.75" customHeight="1" x14ac:dyDescent="0.25">
      <c r="A44" s="239"/>
      <c r="B44" s="239"/>
      <c r="C44" s="239"/>
      <c r="D44" s="239"/>
      <c r="E44" s="239"/>
      <c r="F44" s="239"/>
      <c r="G44" s="268"/>
      <c r="H44" s="268"/>
      <c r="I44" s="269"/>
      <c r="J44" s="269"/>
      <c r="K44" s="146"/>
    </row>
    <row r="45" spans="1:11" ht="15.75" customHeight="1" x14ac:dyDescent="0.25">
      <c r="A45" s="239"/>
      <c r="B45" s="239"/>
      <c r="C45" s="239"/>
      <c r="D45" s="239"/>
      <c r="E45" s="239"/>
      <c r="F45" s="239"/>
      <c r="G45" s="268"/>
      <c r="H45" s="268"/>
      <c r="I45" s="269"/>
      <c r="J45" s="269"/>
      <c r="K45" s="146"/>
    </row>
    <row r="46" spans="1:11" ht="15.75" customHeight="1" x14ac:dyDescent="0.25">
      <c r="A46" s="239"/>
      <c r="B46" s="239"/>
      <c r="C46" s="239"/>
      <c r="D46" s="239"/>
      <c r="E46" s="239"/>
      <c r="F46" s="239"/>
      <c r="G46" s="268"/>
      <c r="H46" s="268"/>
      <c r="I46" s="269"/>
      <c r="J46" s="269"/>
      <c r="K46" s="146"/>
    </row>
    <row r="49" spans="1:11" ht="15.75" thickBot="1" x14ac:dyDescent="0.3"/>
    <row r="50" spans="1:11" ht="15" customHeight="1" x14ac:dyDescent="0.25">
      <c r="A50" s="477" t="s">
        <v>227</v>
      </c>
      <c r="B50" s="478"/>
      <c r="C50" s="481" t="s">
        <v>234</v>
      </c>
      <c r="D50" s="483" t="s">
        <v>172</v>
      </c>
      <c r="E50" s="484"/>
      <c r="F50" s="485"/>
      <c r="G50" s="461" t="s">
        <v>751</v>
      </c>
      <c r="H50" s="462"/>
    </row>
    <row r="51" spans="1:11" ht="15.75" customHeight="1" thickBot="1" x14ac:dyDescent="0.3">
      <c r="A51" s="479"/>
      <c r="B51" s="480"/>
      <c r="C51" s="482"/>
      <c r="D51" s="486"/>
      <c r="E51" s="487"/>
      <c r="F51" s="488"/>
      <c r="G51" s="534"/>
      <c r="H51" s="535"/>
    </row>
    <row r="52" spans="1:11" x14ac:dyDescent="0.25">
      <c r="A52" s="652" t="s">
        <v>222</v>
      </c>
      <c r="B52" s="653" t="s">
        <v>222</v>
      </c>
      <c r="C52" s="235" t="s">
        <v>221</v>
      </c>
      <c r="D52" s="654" t="s">
        <v>222</v>
      </c>
      <c r="E52" s="655" t="s">
        <v>222</v>
      </c>
      <c r="F52" s="653" t="s">
        <v>222</v>
      </c>
      <c r="G52" s="656">
        <f>SUM(I52-I52*J52)</f>
        <v>104.00059999999999</v>
      </c>
      <c r="H52" s="657"/>
      <c r="I52" s="262">
        <v>126.83</v>
      </c>
      <c r="J52" s="146">
        <f xml:space="preserve"> K42</f>
        <v>0.18</v>
      </c>
      <c r="K52" s="262">
        <v>126.83</v>
      </c>
    </row>
    <row r="53" spans="1:11" x14ac:dyDescent="0.25">
      <c r="A53" s="646" t="s">
        <v>248</v>
      </c>
      <c r="B53" s="640" t="s">
        <v>248</v>
      </c>
      <c r="C53" s="228">
        <v>7203906</v>
      </c>
      <c r="D53" s="639" t="s">
        <v>248</v>
      </c>
      <c r="E53" s="647" t="s">
        <v>248</v>
      </c>
      <c r="F53" s="640" t="s">
        <v>248</v>
      </c>
      <c r="G53" s="641">
        <f>SUM(I53-I53*J53)</f>
        <v>12784.619999999999</v>
      </c>
      <c r="H53" s="642"/>
      <c r="I53" s="257">
        <v>15591</v>
      </c>
      <c r="J53" s="146">
        <f xml:space="preserve"> J52</f>
        <v>0.18</v>
      </c>
      <c r="K53" s="257">
        <v>15591</v>
      </c>
    </row>
    <row r="54" spans="1:11" x14ac:dyDescent="0.25">
      <c r="A54" s="646" t="s">
        <v>249</v>
      </c>
      <c r="B54" s="640" t="s">
        <v>249</v>
      </c>
      <c r="C54" s="228">
        <v>7203907</v>
      </c>
      <c r="D54" s="639" t="s">
        <v>249</v>
      </c>
      <c r="E54" s="647" t="s">
        <v>249</v>
      </c>
      <c r="F54" s="640" t="s">
        <v>249</v>
      </c>
      <c r="G54" s="641">
        <f t="shared" ref="G54:G69" si="2">SUM(I54-I54*J54)</f>
        <v>10616.54</v>
      </c>
      <c r="H54" s="642"/>
      <c r="I54" s="257">
        <v>12947</v>
      </c>
      <c r="J54" s="146">
        <f xml:space="preserve"> J53</f>
        <v>0.18</v>
      </c>
      <c r="K54" s="257">
        <v>12947</v>
      </c>
    </row>
    <row r="55" spans="1:11" x14ac:dyDescent="0.25">
      <c r="A55" s="646" t="s">
        <v>250</v>
      </c>
      <c r="B55" s="640" t="s">
        <v>250</v>
      </c>
      <c r="C55" s="228">
        <v>7203948</v>
      </c>
      <c r="D55" s="639" t="s">
        <v>250</v>
      </c>
      <c r="E55" s="647" t="s">
        <v>250</v>
      </c>
      <c r="F55" s="640" t="s">
        <v>250</v>
      </c>
      <c r="G55" s="641">
        <f t="shared" si="2"/>
        <v>17062.560000000001</v>
      </c>
      <c r="H55" s="642"/>
      <c r="I55" s="257">
        <v>20808</v>
      </c>
      <c r="J55" s="146">
        <f t="shared" ref="J55" si="3" xml:space="preserve"> J54</f>
        <v>0.18</v>
      </c>
      <c r="K55" s="257">
        <v>20808</v>
      </c>
    </row>
    <row r="56" spans="1:11" ht="15" customHeight="1" x14ac:dyDescent="0.25">
      <c r="A56" s="646" t="s">
        <v>251</v>
      </c>
      <c r="B56" s="640" t="s">
        <v>251</v>
      </c>
      <c r="C56" s="228">
        <v>7203949</v>
      </c>
      <c r="D56" s="639" t="s">
        <v>251</v>
      </c>
      <c r="E56" s="647" t="s">
        <v>251</v>
      </c>
      <c r="F56" s="640" t="s">
        <v>251</v>
      </c>
      <c r="G56" s="641">
        <f t="shared" si="2"/>
        <v>15149.5</v>
      </c>
      <c r="H56" s="642"/>
      <c r="I56" s="257">
        <v>18475</v>
      </c>
      <c r="J56" s="146">
        <f xml:space="preserve"> J52</f>
        <v>0.18</v>
      </c>
      <c r="K56" s="257">
        <v>18475</v>
      </c>
    </row>
    <row r="57" spans="1:11" ht="26.25" customHeight="1" x14ac:dyDescent="0.25">
      <c r="A57" s="646" t="s">
        <v>784</v>
      </c>
      <c r="B57" s="640" t="s">
        <v>784</v>
      </c>
      <c r="C57" s="228">
        <v>7203954</v>
      </c>
      <c r="D57" s="639" t="s">
        <v>784</v>
      </c>
      <c r="E57" s="647" t="s">
        <v>784</v>
      </c>
      <c r="F57" s="640" t="s">
        <v>784</v>
      </c>
      <c r="G57" s="641">
        <f t="shared" si="2"/>
        <v>11017.52</v>
      </c>
      <c r="H57" s="642"/>
      <c r="I57" s="257">
        <v>13436</v>
      </c>
      <c r="J57" s="146">
        <f t="shared" ref="J57" si="4" xml:space="preserve"> J56</f>
        <v>0.18</v>
      </c>
      <c r="K57" s="257">
        <v>13436</v>
      </c>
    </row>
    <row r="58" spans="1:11" ht="15" customHeight="1" x14ac:dyDescent="0.25">
      <c r="A58" s="646" t="s">
        <v>252</v>
      </c>
      <c r="B58" s="640" t="s">
        <v>252</v>
      </c>
      <c r="C58" s="228">
        <v>7224872</v>
      </c>
      <c r="D58" s="639" t="s">
        <v>252</v>
      </c>
      <c r="E58" s="647" t="s">
        <v>252</v>
      </c>
      <c r="F58" s="640" t="s">
        <v>252</v>
      </c>
      <c r="G58" s="641">
        <f t="shared" si="2"/>
        <v>17527.5</v>
      </c>
      <c r="H58" s="642"/>
      <c r="I58" s="257">
        <v>21375</v>
      </c>
      <c r="J58" s="146">
        <f xml:space="preserve"> J52</f>
        <v>0.18</v>
      </c>
      <c r="K58" s="257">
        <v>21375</v>
      </c>
    </row>
    <row r="59" spans="1:11" ht="15" customHeight="1" x14ac:dyDescent="0.25">
      <c r="A59" s="646" t="s">
        <v>253</v>
      </c>
      <c r="B59" s="640" t="s">
        <v>253</v>
      </c>
      <c r="C59" s="228">
        <v>7224873</v>
      </c>
      <c r="D59" s="639" t="s">
        <v>253</v>
      </c>
      <c r="E59" s="647" t="s">
        <v>253</v>
      </c>
      <c r="F59" s="640" t="s">
        <v>253</v>
      </c>
      <c r="G59" s="641">
        <f t="shared" si="2"/>
        <v>17527.5</v>
      </c>
      <c r="H59" s="642"/>
      <c r="I59" s="257">
        <v>21375</v>
      </c>
      <c r="J59" s="146">
        <f t="shared" ref="J59" si="5" xml:space="preserve"> J58</f>
        <v>0.18</v>
      </c>
      <c r="K59" s="257">
        <v>21375</v>
      </c>
    </row>
    <row r="60" spans="1:11" ht="15" customHeight="1" x14ac:dyDescent="0.25">
      <c r="A60" s="646" t="s">
        <v>254</v>
      </c>
      <c r="B60" s="640" t="s">
        <v>254</v>
      </c>
      <c r="C60" s="228">
        <v>7224921</v>
      </c>
      <c r="D60" s="639" t="s">
        <v>254</v>
      </c>
      <c r="E60" s="647" t="s">
        <v>254</v>
      </c>
      <c r="F60" s="640" t="s">
        <v>254</v>
      </c>
      <c r="G60" s="641">
        <f t="shared" si="2"/>
        <v>12784.619999999999</v>
      </c>
      <c r="H60" s="642"/>
      <c r="I60" s="257">
        <v>15591</v>
      </c>
      <c r="J60" s="146">
        <f xml:space="preserve"> J52</f>
        <v>0.18</v>
      </c>
      <c r="K60" s="257">
        <v>15591</v>
      </c>
    </row>
    <row r="61" spans="1:11" ht="15" customHeight="1" x14ac:dyDescent="0.25">
      <c r="A61" s="646" t="s">
        <v>255</v>
      </c>
      <c r="B61" s="640" t="s">
        <v>255</v>
      </c>
      <c r="C61" s="228">
        <v>7224922</v>
      </c>
      <c r="D61" s="639" t="s">
        <v>255</v>
      </c>
      <c r="E61" s="647" t="s">
        <v>255</v>
      </c>
      <c r="F61" s="640" t="s">
        <v>255</v>
      </c>
      <c r="G61" s="641">
        <f t="shared" si="2"/>
        <v>10616.54</v>
      </c>
      <c r="H61" s="642"/>
      <c r="I61" s="257">
        <v>12947</v>
      </c>
      <c r="J61" s="146">
        <f t="shared" ref="J61" si="6" xml:space="preserve"> J60</f>
        <v>0.18</v>
      </c>
      <c r="K61" s="257">
        <v>12947</v>
      </c>
    </row>
    <row r="62" spans="1:11" ht="15" customHeight="1" x14ac:dyDescent="0.25">
      <c r="A62" s="646" t="s">
        <v>256</v>
      </c>
      <c r="B62" s="640" t="s">
        <v>256</v>
      </c>
      <c r="C62" s="228">
        <v>7224988</v>
      </c>
      <c r="D62" s="639" t="s">
        <v>256</v>
      </c>
      <c r="E62" s="647" t="s">
        <v>256</v>
      </c>
      <c r="F62" s="640" t="s">
        <v>256</v>
      </c>
      <c r="G62" s="641">
        <f t="shared" si="2"/>
        <v>12784.619999999999</v>
      </c>
      <c r="H62" s="642"/>
      <c r="I62" s="257">
        <v>15591</v>
      </c>
      <c r="J62" s="146">
        <f t="shared" ref="J62" si="7" xml:space="preserve"> J52</f>
        <v>0.18</v>
      </c>
      <c r="K62" s="257">
        <v>15591</v>
      </c>
    </row>
    <row r="63" spans="1:11" ht="15" customHeight="1" x14ac:dyDescent="0.25">
      <c r="A63" s="646" t="s">
        <v>257</v>
      </c>
      <c r="B63" s="640" t="s">
        <v>257</v>
      </c>
      <c r="C63" s="228">
        <v>7224989</v>
      </c>
      <c r="D63" s="639" t="s">
        <v>257</v>
      </c>
      <c r="E63" s="647" t="s">
        <v>257</v>
      </c>
      <c r="F63" s="640" t="s">
        <v>257</v>
      </c>
      <c r="G63" s="641">
        <f t="shared" si="2"/>
        <v>10616.54</v>
      </c>
      <c r="H63" s="642"/>
      <c r="I63" s="257">
        <v>12947</v>
      </c>
      <c r="J63" s="146">
        <f t="shared" ref="J63" si="8" xml:space="preserve"> J62</f>
        <v>0.18</v>
      </c>
      <c r="K63" s="257">
        <v>12947</v>
      </c>
    </row>
    <row r="64" spans="1:11" ht="15" customHeight="1" x14ac:dyDescent="0.25">
      <c r="A64" s="646" t="s">
        <v>258</v>
      </c>
      <c r="B64" s="640" t="s">
        <v>258</v>
      </c>
      <c r="C64" s="228">
        <v>7225057</v>
      </c>
      <c r="D64" s="639" t="s">
        <v>258</v>
      </c>
      <c r="E64" s="647" t="s">
        <v>258</v>
      </c>
      <c r="F64" s="640" t="s">
        <v>258</v>
      </c>
      <c r="G64" s="641">
        <f t="shared" si="2"/>
        <v>17062.560000000001</v>
      </c>
      <c r="H64" s="642"/>
      <c r="I64" s="257">
        <v>20808</v>
      </c>
      <c r="J64" s="146">
        <f t="shared" ref="J64" si="9" xml:space="preserve"> J54</f>
        <v>0.18</v>
      </c>
      <c r="K64" s="257">
        <v>20808</v>
      </c>
    </row>
    <row r="65" spans="1:11" ht="15" customHeight="1" x14ac:dyDescent="0.25">
      <c r="A65" s="646" t="s">
        <v>259</v>
      </c>
      <c r="B65" s="640" t="s">
        <v>259</v>
      </c>
      <c r="C65" s="228">
        <v>7225058</v>
      </c>
      <c r="D65" s="639" t="s">
        <v>259</v>
      </c>
      <c r="E65" s="647" t="s">
        <v>259</v>
      </c>
      <c r="F65" s="640" t="s">
        <v>259</v>
      </c>
      <c r="G65" s="641">
        <f t="shared" si="2"/>
        <v>15149.5</v>
      </c>
      <c r="H65" s="642"/>
      <c r="I65" s="257">
        <v>18475</v>
      </c>
      <c r="J65" s="146">
        <f t="shared" ref="J65" si="10" xml:space="preserve"> J64</f>
        <v>0.18</v>
      </c>
      <c r="K65" s="257">
        <v>18475</v>
      </c>
    </row>
    <row r="66" spans="1:11" ht="22.5" customHeight="1" x14ac:dyDescent="0.25">
      <c r="A66" s="646" t="s">
        <v>785</v>
      </c>
      <c r="B66" s="640" t="s">
        <v>785</v>
      </c>
      <c r="C66" s="228">
        <v>7225063</v>
      </c>
      <c r="D66" s="639" t="s">
        <v>785</v>
      </c>
      <c r="E66" s="647" t="s">
        <v>785</v>
      </c>
      <c r="F66" s="640" t="s">
        <v>785</v>
      </c>
      <c r="G66" s="641">
        <f t="shared" si="2"/>
        <v>11017.52</v>
      </c>
      <c r="H66" s="642"/>
      <c r="I66" s="257">
        <v>13436</v>
      </c>
      <c r="J66" s="146">
        <f t="shared" ref="J66" si="11" xml:space="preserve"> J56</f>
        <v>0.18</v>
      </c>
      <c r="K66" s="257">
        <v>13436</v>
      </c>
    </row>
    <row r="67" spans="1:11" ht="25.5" customHeight="1" x14ac:dyDescent="0.25">
      <c r="A67" s="646" t="s">
        <v>786</v>
      </c>
      <c r="B67" s="640" t="s">
        <v>786</v>
      </c>
      <c r="C67" s="228">
        <v>7235385</v>
      </c>
      <c r="D67" s="639" t="s">
        <v>786</v>
      </c>
      <c r="E67" s="647" t="s">
        <v>786</v>
      </c>
      <c r="F67" s="640" t="s">
        <v>786</v>
      </c>
      <c r="G67" s="641">
        <f t="shared" si="2"/>
        <v>12910.08</v>
      </c>
      <c r="H67" s="642"/>
      <c r="I67" s="257">
        <v>15744</v>
      </c>
      <c r="J67" s="146">
        <f t="shared" ref="J67" si="12" xml:space="preserve"> J66</f>
        <v>0.18</v>
      </c>
      <c r="K67" s="257">
        <v>15744</v>
      </c>
    </row>
    <row r="68" spans="1:11" ht="27" customHeight="1" x14ac:dyDescent="0.25">
      <c r="A68" s="646" t="s">
        <v>787</v>
      </c>
      <c r="B68" s="640" t="s">
        <v>787</v>
      </c>
      <c r="C68" s="228">
        <v>7235387</v>
      </c>
      <c r="D68" s="639" t="s">
        <v>787</v>
      </c>
      <c r="E68" s="647" t="s">
        <v>787</v>
      </c>
      <c r="F68" s="640" t="s">
        <v>787</v>
      </c>
      <c r="G68" s="641">
        <f t="shared" si="2"/>
        <v>12061.380000000001</v>
      </c>
      <c r="H68" s="642"/>
      <c r="I68" s="257">
        <v>14709</v>
      </c>
      <c r="J68" s="146">
        <f t="shared" ref="J68" si="13" xml:space="preserve"> J58</f>
        <v>0.18</v>
      </c>
      <c r="K68" s="257">
        <v>14709</v>
      </c>
    </row>
    <row r="69" spans="1:11" ht="23.25" customHeight="1" x14ac:dyDescent="0.25">
      <c r="A69" s="646" t="s">
        <v>788</v>
      </c>
      <c r="B69" s="640" t="s">
        <v>788</v>
      </c>
      <c r="C69" s="228">
        <v>7235389</v>
      </c>
      <c r="D69" s="639" t="s">
        <v>788</v>
      </c>
      <c r="E69" s="647" t="s">
        <v>788</v>
      </c>
      <c r="F69" s="640" t="s">
        <v>788</v>
      </c>
      <c r="G69" s="641">
        <f t="shared" si="2"/>
        <v>12910.08</v>
      </c>
      <c r="H69" s="642"/>
      <c r="I69" s="257">
        <v>15744</v>
      </c>
      <c r="J69" s="146">
        <f t="shared" ref="J69" si="14" xml:space="preserve"> J68</f>
        <v>0.18</v>
      </c>
      <c r="K69" s="257">
        <v>15744</v>
      </c>
    </row>
    <row r="70" spans="1:11" ht="21.75" customHeight="1" x14ac:dyDescent="0.25">
      <c r="A70" s="646" t="s">
        <v>789</v>
      </c>
      <c r="B70" s="640" t="s">
        <v>789</v>
      </c>
      <c r="C70" s="228">
        <v>7235391</v>
      </c>
      <c r="D70" s="639" t="s">
        <v>789</v>
      </c>
      <c r="E70" s="647" t="s">
        <v>789</v>
      </c>
      <c r="F70" s="640" t="s">
        <v>789</v>
      </c>
      <c r="G70" s="641">
        <f t="shared" ref="G70:G76" si="15">SUM(I70-I70*J70)</f>
        <v>12061.380000000001</v>
      </c>
      <c r="H70" s="642"/>
      <c r="I70" s="257">
        <v>14709</v>
      </c>
      <c r="J70" s="146">
        <f t="shared" ref="J70" si="16" xml:space="preserve"> J60</f>
        <v>0.18</v>
      </c>
      <c r="K70" s="257">
        <v>14709</v>
      </c>
    </row>
    <row r="71" spans="1:11" ht="15" customHeight="1" x14ac:dyDescent="0.25">
      <c r="A71" s="639" t="s">
        <v>743</v>
      </c>
      <c r="B71" s="640" t="s">
        <v>743</v>
      </c>
      <c r="C71" s="310">
        <v>7243007</v>
      </c>
      <c r="D71" s="502" t="s">
        <v>743</v>
      </c>
      <c r="E71" s="502" t="s">
        <v>743</v>
      </c>
      <c r="F71" s="502" t="s">
        <v>743</v>
      </c>
      <c r="G71" s="641">
        <f t="shared" si="15"/>
        <v>4264</v>
      </c>
      <c r="H71" s="642"/>
      <c r="I71" s="257">
        <v>5200</v>
      </c>
      <c r="J71" s="146">
        <f t="shared" ref="J71" si="17" xml:space="preserve"> J70</f>
        <v>0.18</v>
      </c>
      <c r="K71" s="257">
        <v>5200</v>
      </c>
    </row>
    <row r="72" spans="1:11" x14ac:dyDescent="0.25">
      <c r="A72" s="639" t="s">
        <v>744</v>
      </c>
      <c r="B72" s="640" t="s">
        <v>744</v>
      </c>
      <c r="C72" s="310">
        <v>7243008</v>
      </c>
      <c r="D72" s="502" t="s">
        <v>744</v>
      </c>
      <c r="E72" s="502" t="s">
        <v>744</v>
      </c>
      <c r="F72" s="502" t="s">
        <v>744</v>
      </c>
      <c r="G72" s="641">
        <f t="shared" si="15"/>
        <v>4510</v>
      </c>
      <c r="H72" s="642"/>
      <c r="I72" s="257">
        <v>5500</v>
      </c>
      <c r="J72" s="146">
        <f t="shared" ref="J72:J76" si="18" xml:space="preserve"> J62</f>
        <v>0.18</v>
      </c>
      <c r="K72" s="257">
        <v>5500</v>
      </c>
    </row>
    <row r="73" spans="1:11" x14ac:dyDescent="0.25">
      <c r="A73" s="639" t="s">
        <v>1281</v>
      </c>
      <c r="B73" s="640" t="s">
        <v>1281</v>
      </c>
      <c r="C73" s="310">
        <v>7248043</v>
      </c>
      <c r="D73" s="502" t="s">
        <v>1281</v>
      </c>
      <c r="E73" s="502" t="s">
        <v>1281</v>
      </c>
      <c r="F73" s="502" t="s">
        <v>1281</v>
      </c>
      <c r="G73" s="641">
        <f t="shared" si="15"/>
        <v>10527.98</v>
      </c>
      <c r="H73" s="642"/>
      <c r="I73" s="257">
        <v>12839</v>
      </c>
      <c r="J73" s="146">
        <f t="shared" si="18"/>
        <v>0.18</v>
      </c>
      <c r="K73" s="257">
        <v>12839</v>
      </c>
    </row>
    <row r="74" spans="1:11" x14ac:dyDescent="0.25">
      <c r="A74" s="639" t="s">
        <v>1282</v>
      </c>
      <c r="B74" s="640" t="s">
        <v>1282</v>
      </c>
      <c r="C74" s="310">
        <v>7248044</v>
      </c>
      <c r="D74" s="502" t="s">
        <v>1282</v>
      </c>
      <c r="E74" s="502" t="s">
        <v>1282</v>
      </c>
      <c r="F74" s="502" t="s">
        <v>1282</v>
      </c>
      <c r="G74" s="641">
        <f t="shared" si="15"/>
        <v>8261.5</v>
      </c>
      <c r="H74" s="642"/>
      <c r="I74" s="257">
        <v>10075</v>
      </c>
      <c r="J74" s="146">
        <f t="shared" ref="J74" si="19" xml:space="preserve"> J73</f>
        <v>0.18</v>
      </c>
      <c r="K74" s="257">
        <v>10075</v>
      </c>
    </row>
    <row r="75" spans="1:11" x14ac:dyDescent="0.25">
      <c r="A75" s="639" t="s">
        <v>1283</v>
      </c>
      <c r="B75" s="640" t="s">
        <v>1283</v>
      </c>
      <c r="C75" s="310">
        <v>7254049</v>
      </c>
      <c r="D75" s="502" t="s">
        <v>1283</v>
      </c>
      <c r="E75" s="502" t="s">
        <v>1283</v>
      </c>
      <c r="F75" s="502" t="s">
        <v>1283</v>
      </c>
      <c r="G75" s="641">
        <f t="shared" si="15"/>
        <v>6719.08</v>
      </c>
      <c r="H75" s="642"/>
      <c r="I75" s="257">
        <v>8194</v>
      </c>
      <c r="J75" s="146">
        <f t="shared" si="18"/>
        <v>0.18</v>
      </c>
      <c r="K75" s="257">
        <v>8194</v>
      </c>
    </row>
    <row r="76" spans="1:11" ht="15.75" thickBot="1" x14ac:dyDescent="0.3">
      <c r="A76" s="639" t="s">
        <v>1284</v>
      </c>
      <c r="B76" s="640" t="s">
        <v>1284</v>
      </c>
      <c r="C76" s="310">
        <v>7254073</v>
      </c>
      <c r="D76" s="502" t="s">
        <v>1284</v>
      </c>
      <c r="E76" s="502" t="s">
        <v>1284</v>
      </c>
      <c r="F76" s="502" t="s">
        <v>1284</v>
      </c>
      <c r="G76" s="641">
        <f t="shared" si="15"/>
        <v>6719.08</v>
      </c>
      <c r="H76" s="642"/>
      <c r="I76" s="258">
        <v>8194</v>
      </c>
      <c r="J76" s="146">
        <f t="shared" si="18"/>
        <v>0.18</v>
      </c>
      <c r="K76" s="258">
        <v>8194</v>
      </c>
    </row>
  </sheetData>
  <mergeCells count="186">
    <mergeCell ref="A32:B32"/>
    <mergeCell ref="D32:F32"/>
    <mergeCell ref="G32:H32"/>
    <mergeCell ref="A38:B38"/>
    <mergeCell ref="D38:F38"/>
    <mergeCell ref="G38:H38"/>
    <mergeCell ref="A34:B34"/>
    <mergeCell ref="A35:B35"/>
    <mergeCell ref="A36:B36"/>
    <mergeCell ref="A37:B37"/>
    <mergeCell ref="A33:B33"/>
    <mergeCell ref="D33:F33"/>
    <mergeCell ref="G33:H33"/>
    <mergeCell ref="D34:F34"/>
    <mergeCell ref="G34:H34"/>
    <mergeCell ref="D37:F37"/>
    <mergeCell ref="G37:H37"/>
    <mergeCell ref="D35:F35"/>
    <mergeCell ref="G35:H35"/>
    <mergeCell ref="D36:F36"/>
    <mergeCell ref="G36:H36"/>
    <mergeCell ref="D55:F55"/>
    <mergeCell ref="G55:H55"/>
    <mergeCell ref="A60:B60"/>
    <mergeCell ref="D60:F60"/>
    <mergeCell ref="G60:H60"/>
    <mergeCell ref="A61:B61"/>
    <mergeCell ref="D61:F61"/>
    <mergeCell ref="G61:H61"/>
    <mergeCell ref="A58:B58"/>
    <mergeCell ref="D58:F58"/>
    <mergeCell ref="G58:H58"/>
    <mergeCell ref="A59:B59"/>
    <mergeCell ref="D59:F59"/>
    <mergeCell ref="G59:H59"/>
    <mergeCell ref="A67:B67"/>
    <mergeCell ref="D67:F67"/>
    <mergeCell ref="G67:H67"/>
    <mergeCell ref="A64:B64"/>
    <mergeCell ref="D64:F64"/>
    <mergeCell ref="G64:H64"/>
    <mergeCell ref="A65:B65"/>
    <mergeCell ref="D65:F65"/>
    <mergeCell ref="G65:H65"/>
    <mergeCell ref="A66:B66"/>
    <mergeCell ref="D66:F66"/>
    <mergeCell ref="G66:H66"/>
    <mergeCell ref="A62:B62"/>
    <mergeCell ref="D62:F62"/>
    <mergeCell ref="G62:H62"/>
    <mergeCell ref="A63:B63"/>
    <mergeCell ref="D63:F63"/>
    <mergeCell ref="G63:H63"/>
    <mergeCell ref="A39:B39"/>
    <mergeCell ref="A40:B40"/>
    <mergeCell ref="A41:B41"/>
    <mergeCell ref="D39:F39"/>
    <mergeCell ref="G39:H39"/>
    <mergeCell ref="D40:F40"/>
    <mergeCell ref="G40:H40"/>
    <mergeCell ref="D41:F41"/>
    <mergeCell ref="G41:H41"/>
    <mergeCell ref="A56:B56"/>
    <mergeCell ref="D56:F56"/>
    <mergeCell ref="G56:H56"/>
    <mergeCell ref="D57:F57"/>
    <mergeCell ref="G57:H57"/>
    <mergeCell ref="A54:B54"/>
    <mergeCell ref="D54:F54"/>
    <mergeCell ref="G54:H54"/>
    <mergeCell ref="A55:B55"/>
    <mergeCell ref="A24:B25"/>
    <mergeCell ref="C24:C25"/>
    <mergeCell ref="D24:F25"/>
    <mergeCell ref="G24:H25"/>
    <mergeCell ref="G26:H26"/>
    <mergeCell ref="D27:F27"/>
    <mergeCell ref="G27:H27"/>
    <mergeCell ref="D31:F31"/>
    <mergeCell ref="G31:H31"/>
    <mergeCell ref="D28:F28"/>
    <mergeCell ref="G28:H28"/>
    <mergeCell ref="D29:F29"/>
    <mergeCell ref="G29:H29"/>
    <mergeCell ref="D30:F30"/>
    <mergeCell ref="G30:H30"/>
    <mergeCell ref="D1:H2"/>
    <mergeCell ref="D4:H4"/>
    <mergeCell ref="D6:H6"/>
    <mergeCell ref="A8:C8"/>
    <mergeCell ref="D8:E8"/>
    <mergeCell ref="G8:H8"/>
    <mergeCell ref="A26:B26"/>
    <mergeCell ref="A27:B27"/>
    <mergeCell ref="A28:B28"/>
    <mergeCell ref="A9:C9"/>
    <mergeCell ref="D9:E9"/>
    <mergeCell ref="G9:H9"/>
    <mergeCell ref="A14:D14"/>
    <mergeCell ref="A23:D23"/>
    <mergeCell ref="E23:F23"/>
    <mergeCell ref="G23:H23"/>
    <mergeCell ref="A15:C15"/>
    <mergeCell ref="E15:H15"/>
    <mergeCell ref="A16:C16"/>
    <mergeCell ref="E16:H16"/>
    <mergeCell ref="A17:C17"/>
    <mergeCell ref="E17:H17"/>
    <mergeCell ref="E18:H18"/>
    <mergeCell ref="A19:C19"/>
    <mergeCell ref="I35:J35"/>
    <mergeCell ref="I36:J36"/>
    <mergeCell ref="I37:J37"/>
    <mergeCell ref="I38:J38"/>
    <mergeCell ref="I39:J39"/>
    <mergeCell ref="I40:J40"/>
    <mergeCell ref="I41:J41"/>
    <mergeCell ref="I26:J26"/>
    <mergeCell ref="I27:J27"/>
    <mergeCell ref="I28:J28"/>
    <mergeCell ref="I29:J29"/>
    <mergeCell ref="I30:J30"/>
    <mergeCell ref="I31:J31"/>
    <mergeCell ref="I32:J32"/>
    <mergeCell ref="I34:J34"/>
    <mergeCell ref="I33:J33"/>
    <mergeCell ref="I42:J42"/>
    <mergeCell ref="A68:B68"/>
    <mergeCell ref="D68:F68"/>
    <mergeCell ref="G68:H68"/>
    <mergeCell ref="A69:B69"/>
    <mergeCell ref="D69:F69"/>
    <mergeCell ref="G69:H69"/>
    <mergeCell ref="A70:B70"/>
    <mergeCell ref="D70:F70"/>
    <mergeCell ref="G70:H70"/>
    <mergeCell ref="A42:B42"/>
    <mergeCell ref="D42:F42"/>
    <mergeCell ref="G42:H42"/>
    <mergeCell ref="A52:B52"/>
    <mergeCell ref="D52:F52"/>
    <mergeCell ref="G52:H52"/>
    <mergeCell ref="A53:B53"/>
    <mergeCell ref="D53:F53"/>
    <mergeCell ref="G53:H53"/>
    <mergeCell ref="A50:B51"/>
    <mergeCell ref="C50:C51"/>
    <mergeCell ref="D50:F51"/>
    <mergeCell ref="G50:H51"/>
    <mergeCell ref="A57:B57"/>
    <mergeCell ref="A71:B71"/>
    <mergeCell ref="D71:F71"/>
    <mergeCell ref="G71:H71"/>
    <mergeCell ref="A72:B72"/>
    <mergeCell ref="D72:F72"/>
    <mergeCell ref="G72:H72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E19:H19"/>
    <mergeCell ref="A20:C20"/>
    <mergeCell ref="E20:H20"/>
    <mergeCell ref="A21:C21"/>
    <mergeCell ref="E21:H21"/>
    <mergeCell ref="A29:B29"/>
    <mergeCell ref="A30:B30"/>
    <mergeCell ref="A31:B31"/>
    <mergeCell ref="D26:F26"/>
    <mergeCell ref="A76:B76"/>
    <mergeCell ref="D76:F76"/>
    <mergeCell ref="G76:H76"/>
    <mergeCell ref="A73:B73"/>
    <mergeCell ref="D73:F73"/>
    <mergeCell ref="G73:H73"/>
    <mergeCell ref="A74:B74"/>
    <mergeCell ref="D74:F74"/>
    <mergeCell ref="G74:H74"/>
    <mergeCell ref="A75:B75"/>
    <mergeCell ref="D75:F75"/>
    <mergeCell ref="G75:H75"/>
  </mergeCells>
  <pageMargins left="0.7" right="0.7" top="0.75" bottom="0.75" header="0.3" footer="0.3"/>
  <pageSetup orientation="portrait" r:id="rId1"/>
  <headerFooter>
    <oddHeader>&amp;C&amp;16DOOSAN INFRACORE CONSTRUCTION EQUIPMENT PRICE PAGES</oddHeader>
    <oddFooter>&amp;C&amp;9Doosan Infracore Construction Equipment 
2905 Shawnee Industrial Way Suwanee, GA 30024 USA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Sheet4</vt:lpstr>
      <vt:lpstr>Cover Page</vt:lpstr>
      <vt:lpstr>Price Index</vt:lpstr>
      <vt:lpstr>DL200-5</vt:lpstr>
      <vt:lpstr>DL200TC-5</vt:lpstr>
      <vt:lpstr>DL220-5</vt:lpstr>
      <vt:lpstr>DL250-5</vt:lpstr>
      <vt:lpstr>DL250TC-5</vt:lpstr>
      <vt:lpstr>DL300-5</vt:lpstr>
      <vt:lpstr>DL350-5</vt:lpstr>
      <vt:lpstr>DL420-5</vt:lpstr>
      <vt:lpstr>DL450-5</vt:lpstr>
      <vt:lpstr>DL550-5</vt:lpstr>
      <vt:lpstr>DX140LC-5</vt:lpstr>
      <vt:lpstr>DX140LCR-5</vt:lpstr>
      <vt:lpstr>DX180LC-5</vt:lpstr>
      <vt:lpstr>DX225LC-5</vt:lpstr>
      <vt:lpstr>DX235LCR-5</vt:lpstr>
      <vt:lpstr>DX255LC-5</vt:lpstr>
      <vt:lpstr>DX300LC-5</vt:lpstr>
      <vt:lpstr>DX300MH</vt:lpstr>
      <vt:lpstr>DX350LC-5</vt:lpstr>
      <vt:lpstr>DX420LC-5</vt:lpstr>
      <vt:lpstr>DX490LC-5</vt:lpstr>
      <vt:lpstr>DX530LC-5</vt:lpstr>
      <vt:lpstr>DX140W-5</vt:lpstr>
      <vt:lpstr>DX190W-5</vt:lpstr>
      <vt:lpstr>DX210W-5</vt:lpstr>
      <vt:lpstr>DA30-5</vt:lpstr>
      <vt:lpstr>DA40-5</vt:lpstr>
    </vt:vector>
  </TitlesOfParts>
  <Company>Doosan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Gansser</dc:creator>
  <cp:lastModifiedBy>Wheelock, Nancy [DAS]</cp:lastModifiedBy>
  <cp:lastPrinted>2016-09-30T14:58:07Z</cp:lastPrinted>
  <dcterms:created xsi:type="dcterms:W3CDTF">2012-04-20T12:43:19Z</dcterms:created>
  <dcterms:modified xsi:type="dcterms:W3CDTF">2017-03-15T13:57:23Z</dcterms:modified>
</cp:coreProperties>
</file>